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Document Aploding for -2025-26\"/>
    </mc:Choice>
  </mc:AlternateContent>
  <bookViews>
    <workbookView xWindow="0" yWindow="0" windowWidth="25125" windowHeight="12180"/>
  </bookViews>
  <sheets>
    <sheet name="Details of LSC 2025-26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1" l="1"/>
  <c r="C2" i="1"/>
  <c r="H2" i="1"/>
  <c r="J2" i="1"/>
  <c r="K2" i="1"/>
  <c r="B3" i="1"/>
  <c r="C3" i="1"/>
  <c r="H3" i="1"/>
  <c r="J3" i="1"/>
  <c r="K3" i="1"/>
  <c r="B4" i="1"/>
  <c r="C4" i="1"/>
  <c r="H4" i="1"/>
  <c r="J4" i="1"/>
  <c r="K4" i="1"/>
  <c r="B5" i="1"/>
  <c r="C5" i="1"/>
  <c r="H5" i="1"/>
  <c r="J5" i="1"/>
  <c r="K5" i="1"/>
  <c r="B6" i="1"/>
  <c r="C6" i="1"/>
  <c r="H6" i="1"/>
  <c r="K6" i="1"/>
  <c r="B7" i="1"/>
  <c r="C7" i="1"/>
  <c r="H7" i="1"/>
  <c r="J7" i="1"/>
  <c r="K7" i="1"/>
  <c r="B8" i="1"/>
  <c r="C8" i="1"/>
  <c r="H8" i="1"/>
  <c r="J8" i="1"/>
  <c r="K8" i="1"/>
  <c r="B9" i="1"/>
  <c r="C9" i="1"/>
  <c r="H9" i="1"/>
  <c r="J9" i="1"/>
  <c r="K9" i="1"/>
  <c r="B10" i="1"/>
  <c r="C10" i="1"/>
  <c r="H10" i="1"/>
  <c r="J10" i="1"/>
  <c r="K10" i="1"/>
  <c r="B11" i="1"/>
  <c r="C11" i="1"/>
  <c r="H11" i="1"/>
  <c r="J11" i="1"/>
  <c r="K11" i="1"/>
  <c r="B12" i="1"/>
  <c r="C12" i="1"/>
  <c r="H12" i="1"/>
  <c r="J12" i="1"/>
  <c r="K12" i="1"/>
  <c r="B13" i="1"/>
  <c r="C13" i="1"/>
  <c r="H13" i="1"/>
  <c r="J13" i="1"/>
  <c r="K13" i="1"/>
  <c r="B14" i="1"/>
  <c r="C14" i="1"/>
  <c r="H14" i="1"/>
  <c r="J14" i="1"/>
  <c r="K14" i="1"/>
  <c r="B15" i="1"/>
  <c r="C15" i="1"/>
  <c r="H15" i="1"/>
  <c r="K15" i="1"/>
  <c r="B16" i="1"/>
  <c r="C16" i="1"/>
  <c r="H16" i="1"/>
  <c r="K16" i="1"/>
  <c r="B17" i="1"/>
  <c r="C17" i="1"/>
  <c r="H17" i="1"/>
  <c r="K17" i="1"/>
  <c r="B18" i="1"/>
  <c r="C18" i="1"/>
  <c r="H18" i="1"/>
  <c r="J18" i="1"/>
  <c r="K18" i="1"/>
  <c r="B19" i="1"/>
  <c r="C19" i="1"/>
  <c r="H19" i="1"/>
  <c r="J19" i="1"/>
  <c r="K19" i="1"/>
  <c r="B20" i="1"/>
  <c r="C20" i="1"/>
  <c r="H20" i="1"/>
  <c r="J20" i="1"/>
  <c r="K20" i="1"/>
  <c r="B21" i="1"/>
  <c r="C21" i="1"/>
  <c r="H21" i="1"/>
  <c r="J21" i="1"/>
  <c r="K21" i="1"/>
  <c r="B22" i="1"/>
  <c r="C22" i="1"/>
  <c r="H22" i="1"/>
  <c r="K22" i="1"/>
  <c r="B23" i="1"/>
  <c r="C23" i="1"/>
  <c r="H23" i="1"/>
  <c r="J23" i="1"/>
  <c r="K23" i="1"/>
  <c r="B24" i="1"/>
  <c r="C24" i="1"/>
  <c r="H24" i="1"/>
  <c r="K24" i="1"/>
  <c r="B25" i="1"/>
  <c r="C25" i="1"/>
  <c r="H25" i="1"/>
  <c r="J25" i="1"/>
  <c r="K25" i="1"/>
  <c r="B26" i="1"/>
  <c r="C26" i="1"/>
  <c r="H26" i="1"/>
  <c r="J26" i="1"/>
  <c r="K26" i="1"/>
  <c r="B27" i="1"/>
  <c r="C27" i="1"/>
  <c r="H27" i="1"/>
  <c r="J27" i="1"/>
  <c r="K27" i="1"/>
  <c r="B28" i="1"/>
  <c r="C28" i="1"/>
  <c r="H28" i="1"/>
  <c r="J28" i="1"/>
  <c r="K28" i="1"/>
  <c r="B29" i="1"/>
  <c r="C29" i="1"/>
  <c r="H29" i="1"/>
  <c r="K29" i="1"/>
  <c r="B30" i="1"/>
  <c r="C30" i="1"/>
  <c r="H30" i="1"/>
  <c r="J30" i="1"/>
  <c r="K30" i="1"/>
  <c r="B31" i="1"/>
  <c r="C31" i="1"/>
  <c r="H31" i="1"/>
  <c r="K31" i="1"/>
  <c r="B32" i="1"/>
  <c r="C32" i="1"/>
  <c r="H32" i="1"/>
  <c r="K32" i="1"/>
  <c r="B33" i="1"/>
  <c r="C33" i="1"/>
  <c r="H33" i="1"/>
  <c r="K33" i="1"/>
  <c r="B34" i="1"/>
  <c r="C34" i="1"/>
  <c r="H34" i="1"/>
  <c r="J34" i="1"/>
  <c r="K34" i="1"/>
  <c r="B35" i="1"/>
  <c r="C35" i="1"/>
  <c r="H35" i="1"/>
  <c r="K35" i="1"/>
  <c r="B36" i="1"/>
  <c r="C36" i="1"/>
  <c r="H36" i="1"/>
  <c r="K36" i="1"/>
  <c r="B37" i="1"/>
  <c r="C37" i="1"/>
  <c r="H37" i="1"/>
  <c r="K37" i="1"/>
  <c r="B38" i="1"/>
  <c r="C38" i="1"/>
  <c r="H38" i="1"/>
  <c r="J38" i="1"/>
  <c r="K38" i="1"/>
  <c r="B39" i="1"/>
  <c r="C39" i="1"/>
  <c r="H39" i="1"/>
  <c r="K39" i="1"/>
  <c r="B40" i="1"/>
  <c r="C40" i="1"/>
  <c r="H40" i="1"/>
  <c r="K40" i="1"/>
  <c r="B41" i="1"/>
  <c r="C41" i="1"/>
  <c r="H41" i="1"/>
  <c r="K41" i="1"/>
  <c r="B42" i="1"/>
  <c r="C42" i="1"/>
  <c r="K42" i="1"/>
  <c r="B43" i="1"/>
  <c r="C43" i="1"/>
  <c r="H43" i="1"/>
  <c r="J43" i="1"/>
  <c r="K43" i="1"/>
  <c r="B44" i="1"/>
  <c r="C44" i="1"/>
  <c r="H44" i="1"/>
  <c r="J44" i="1"/>
  <c r="K44" i="1"/>
  <c r="B45" i="1"/>
  <c r="C45" i="1"/>
  <c r="H45" i="1"/>
  <c r="K45" i="1"/>
  <c r="B46" i="1"/>
  <c r="C46" i="1"/>
  <c r="H46" i="1"/>
  <c r="J46" i="1"/>
  <c r="K46" i="1"/>
  <c r="B47" i="1"/>
  <c r="C47" i="1"/>
  <c r="H47" i="1"/>
  <c r="J47" i="1"/>
  <c r="K47" i="1"/>
  <c r="B50" i="1"/>
  <c r="C50" i="1"/>
  <c r="H50" i="1"/>
  <c r="K50" i="1"/>
  <c r="B51" i="1"/>
  <c r="C51" i="1"/>
  <c r="H51" i="1"/>
  <c r="K51" i="1"/>
  <c r="B52" i="1"/>
  <c r="C52" i="1"/>
  <c r="H52" i="1"/>
  <c r="K52" i="1"/>
  <c r="B53" i="1"/>
  <c r="C53" i="1"/>
  <c r="H53" i="1"/>
  <c r="K53" i="1"/>
  <c r="B54" i="1"/>
  <c r="C54" i="1"/>
  <c r="H54" i="1"/>
  <c r="J54" i="1"/>
  <c r="K54" i="1"/>
  <c r="B55" i="1"/>
  <c r="C55" i="1"/>
  <c r="H55" i="1"/>
  <c r="J55" i="1"/>
  <c r="K55" i="1"/>
  <c r="B56" i="1"/>
  <c r="C56" i="1"/>
  <c r="H56" i="1"/>
  <c r="J56" i="1"/>
  <c r="K56" i="1"/>
  <c r="B57" i="1"/>
  <c r="C57" i="1"/>
  <c r="H57" i="1"/>
  <c r="K57" i="1"/>
  <c r="B58" i="1"/>
  <c r="C58" i="1"/>
  <c r="H58" i="1"/>
  <c r="K58" i="1"/>
  <c r="B59" i="1"/>
  <c r="C59" i="1"/>
  <c r="H59" i="1"/>
  <c r="K59" i="1"/>
  <c r="B60" i="1"/>
  <c r="C60" i="1"/>
  <c r="H60" i="1"/>
  <c r="J60" i="1"/>
  <c r="K60" i="1"/>
  <c r="B61" i="1"/>
  <c r="C61" i="1"/>
  <c r="H61" i="1"/>
  <c r="J61" i="1"/>
  <c r="K61" i="1"/>
  <c r="B62" i="1"/>
  <c r="C62" i="1"/>
  <c r="H62" i="1"/>
  <c r="K62" i="1"/>
  <c r="B63" i="1"/>
  <c r="C63" i="1"/>
  <c r="H63" i="1"/>
  <c r="J63" i="1"/>
  <c r="K63" i="1"/>
  <c r="B64" i="1"/>
  <c r="C64" i="1"/>
  <c r="H64" i="1"/>
  <c r="K64" i="1"/>
  <c r="B65" i="1"/>
  <c r="C65" i="1"/>
  <c r="H65" i="1"/>
  <c r="K65" i="1"/>
  <c r="B66" i="1"/>
  <c r="C66" i="1"/>
  <c r="H66" i="1"/>
  <c r="J66" i="1"/>
  <c r="K66" i="1"/>
  <c r="B67" i="1"/>
  <c r="C67" i="1"/>
  <c r="H67" i="1"/>
  <c r="J67" i="1"/>
  <c r="K67" i="1"/>
  <c r="B68" i="1"/>
  <c r="C68" i="1"/>
  <c r="H68" i="1"/>
  <c r="J68" i="1"/>
  <c r="K68" i="1"/>
  <c r="B69" i="1"/>
  <c r="C69" i="1"/>
  <c r="H69" i="1"/>
  <c r="K69" i="1"/>
  <c r="B70" i="1"/>
  <c r="C70" i="1"/>
  <c r="H70" i="1"/>
  <c r="J70" i="1"/>
  <c r="K70" i="1"/>
  <c r="B71" i="1"/>
  <c r="C71" i="1"/>
  <c r="H71" i="1"/>
  <c r="K71" i="1"/>
  <c r="B72" i="1"/>
  <c r="C72" i="1"/>
  <c r="H72" i="1"/>
  <c r="K72" i="1"/>
  <c r="B73" i="1"/>
  <c r="C73" i="1"/>
  <c r="H73" i="1"/>
  <c r="J73" i="1"/>
  <c r="K73" i="1"/>
  <c r="B74" i="1"/>
  <c r="C74" i="1"/>
  <c r="H74" i="1"/>
  <c r="J74" i="1"/>
  <c r="K74" i="1"/>
  <c r="B75" i="1"/>
  <c r="C75" i="1"/>
  <c r="H75" i="1"/>
  <c r="J75" i="1"/>
  <c r="K75" i="1"/>
  <c r="C76" i="1"/>
  <c r="H76" i="1"/>
  <c r="J76" i="1"/>
  <c r="K76" i="1"/>
  <c r="B77" i="1"/>
  <c r="C77" i="1"/>
  <c r="H77" i="1"/>
  <c r="K77" i="1"/>
  <c r="B78" i="1"/>
  <c r="C78" i="1"/>
  <c r="H78" i="1"/>
  <c r="K78" i="1"/>
  <c r="B79" i="1"/>
  <c r="C79" i="1"/>
  <c r="H79" i="1"/>
  <c r="J79" i="1"/>
  <c r="K79" i="1"/>
  <c r="B80" i="1"/>
  <c r="C80" i="1"/>
  <c r="H80" i="1"/>
  <c r="J80" i="1"/>
  <c r="K80" i="1"/>
  <c r="B81" i="1"/>
  <c r="C81" i="1"/>
  <c r="H81" i="1"/>
  <c r="K81" i="1"/>
  <c r="B82" i="1"/>
  <c r="C82" i="1"/>
  <c r="H82" i="1"/>
  <c r="J82" i="1"/>
  <c r="K82" i="1"/>
  <c r="B83" i="1"/>
  <c r="C83" i="1"/>
  <c r="H83" i="1"/>
  <c r="K83" i="1"/>
  <c r="B84" i="1"/>
  <c r="C84" i="1"/>
  <c r="H84" i="1"/>
  <c r="K84" i="1"/>
  <c r="B85" i="1"/>
  <c r="C85" i="1"/>
  <c r="H85" i="1"/>
  <c r="J85" i="1"/>
  <c r="K85" i="1"/>
  <c r="B86" i="1"/>
  <c r="C86" i="1"/>
  <c r="H86" i="1"/>
  <c r="J86" i="1"/>
  <c r="K86" i="1"/>
  <c r="B87" i="1"/>
  <c r="C87" i="1"/>
  <c r="H87" i="1"/>
  <c r="J87" i="1"/>
  <c r="K87" i="1"/>
  <c r="B88" i="1"/>
  <c r="C88" i="1"/>
  <c r="H88" i="1"/>
  <c r="J88" i="1"/>
  <c r="K88" i="1"/>
  <c r="B89" i="1"/>
  <c r="C89" i="1"/>
  <c r="H89" i="1"/>
  <c r="K89" i="1"/>
  <c r="B90" i="1"/>
  <c r="C90" i="1"/>
  <c r="H90" i="1"/>
  <c r="J90" i="1"/>
  <c r="K90" i="1"/>
  <c r="B91" i="1"/>
  <c r="C91" i="1"/>
  <c r="H91" i="1"/>
  <c r="J91" i="1"/>
  <c r="K91" i="1"/>
  <c r="B92" i="1"/>
  <c r="C92" i="1"/>
  <c r="H92" i="1"/>
  <c r="K92" i="1"/>
  <c r="B93" i="1"/>
  <c r="C93" i="1"/>
  <c r="H93" i="1"/>
  <c r="J93" i="1"/>
  <c r="K93" i="1"/>
  <c r="B94" i="1"/>
  <c r="C94" i="1"/>
  <c r="H94" i="1"/>
  <c r="J94" i="1"/>
  <c r="K94" i="1"/>
  <c r="B95" i="1"/>
  <c r="C95" i="1"/>
  <c r="H95" i="1"/>
  <c r="J95" i="1"/>
  <c r="K95" i="1"/>
  <c r="B96" i="1"/>
  <c r="C96" i="1"/>
  <c r="H96" i="1"/>
  <c r="K96" i="1"/>
  <c r="B97" i="1"/>
  <c r="C97" i="1"/>
  <c r="H97" i="1"/>
  <c r="J97" i="1"/>
  <c r="K97" i="1"/>
  <c r="B98" i="1"/>
  <c r="C98" i="1"/>
  <c r="H98" i="1"/>
  <c r="J98" i="1"/>
  <c r="K98" i="1"/>
  <c r="B99" i="1"/>
  <c r="C99" i="1"/>
  <c r="H99" i="1"/>
  <c r="J99" i="1"/>
  <c r="K99" i="1"/>
  <c r="B100" i="1"/>
  <c r="C100" i="1"/>
  <c r="H100" i="1"/>
  <c r="K100" i="1"/>
  <c r="B101" i="1"/>
  <c r="C101" i="1"/>
  <c r="H101" i="1"/>
  <c r="K101" i="1"/>
  <c r="B102" i="1"/>
  <c r="C102" i="1"/>
  <c r="H102" i="1"/>
  <c r="K102" i="1"/>
  <c r="B103" i="1"/>
  <c r="C103" i="1"/>
  <c r="H103" i="1"/>
  <c r="K103" i="1"/>
  <c r="B105" i="1"/>
  <c r="C105" i="1"/>
  <c r="H105" i="1"/>
  <c r="K105" i="1"/>
  <c r="B106" i="1"/>
  <c r="C106" i="1"/>
  <c r="H106" i="1"/>
  <c r="K106" i="1"/>
  <c r="B107" i="1"/>
  <c r="C107" i="1"/>
  <c r="H107" i="1"/>
  <c r="K107" i="1"/>
  <c r="B108" i="1"/>
  <c r="C108" i="1"/>
  <c r="H108" i="1"/>
  <c r="K108" i="1"/>
  <c r="B109" i="1"/>
  <c r="C109" i="1"/>
  <c r="H109" i="1"/>
  <c r="J109" i="1"/>
  <c r="K109" i="1"/>
  <c r="B110" i="1"/>
  <c r="C110" i="1"/>
  <c r="H110" i="1"/>
  <c r="J110" i="1"/>
  <c r="K110" i="1"/>
  <c r="B111" i="1"/>
  <c r="C111" i="1"/>
  <c r="H111" i="1"/>
  <c r="J111" i="1"/>
  <c r="K111" i="1"/>
  <c r="B112" i="1"/>
  <c r="C112" i="1"/>
  <c r="H112" i="1"/>
  <c r="J112" i="1"/>
  <c r="K112" i="1"/>
  <c r="B113" i="1"/>
  <c r="C113" i="1"/>
  <c r="H113" i="1"/>
  <c r="J113" i="1"/>
  <c r="K113" i="1"/>
  <c r="B114" i="1"/>
  <c r="C114" i="1"/>
  <c r="H114" i="1"/>
  <c r="K114" i="1"/>
  <c r="B115" i="1"/>
  <c r="C115" i="1"/>
  <c r="H115" i="1"/>
  <c r="J115" i="1"/>
  <c r="K115" i="1"/>
  <c r="B116" i="1"/>
  <c r="C116" i="1"/>
  <c r="H116" i="1"/>
  <c r="J116" i="1"/>
  <c r="K116" i="1"/>
  <c r="B117" i="1"/>
  <c r="C117" i="1"/>
  <c r="H117" i="1"/>
  <c r="K117" i="1"/>
  <c r="B118" i="1"/>
  <c r="C118" i="1"/>
  <c r="H118" i="1"/>
  <c r="K118" i="1"/>
  <c r="B119" i="1"/>
  <c r="C119" i="1"/>
  <c r="H119" i="1"/>
  <c r="K119" i="1"/>
  <c r="B120" i="1"/>
  <c r="C120" i="1"/>
  <c r="H120" i="1"/>
  <c r="J120" i="1"/>
  <c r="K120" i="1"/>
  <c r="B121" i="1"/>
  <c r="C121" i="1"/>
  <c r="H121" i="1"/>
  <c r="K121" i="1"/>
  <c r="B122" i="1"/>
  <c r="C122" i="1"/>
  <c r="H122" i="1"/>
  <c r="K122" i="1"/>
  <c r="B123" i="1"/>
  <c r="C123" i="1"/>
  <c r="H123" i="1"/>
  <c r="J123" i="1"/>
  <c r="K123" i="1"/>
  <c r="B124" i="1"/>
  <c r="C124" i="1"/>
  <c r="H124" i="1"/>
  <c r="K124" i="1"/>
  <c r="B126" i="1"/>
  <c r="C126" i="1"/>
  <c r="H126" i="1"/>
  <c r="J126" i="1"/>
  <c r="K126" i="1"/>
  <c r="B127" i="1"/>
  <c r="C127" i="1"/>
  <c r="H127" i="1"/>
  <c r="J127" i="1"/>
  <c r="K127" i="1"/>
  <c r="B128" i="1"/>
  <c r="C128" i="1"/>
  <c r="H128" i="1"/>
  <c r="J128" i="1"/>
  <c r="K128" i="1"/>
  <c r="B129" i="1"/>
  <c r="C129" i="1"/>
  <c r="H129" i="1"/>
  <c r="J129" i="1"/>
  <c r="K129" i="1"/>
  <c r="B130" i="1"/>
  <c r="C130" i="1"/>
  <c r="H130" i="1"/>
  <c r="K130" i="1"/>
  <c r="B131" i="1"/>
  <c r="C131" i="1"/>
  <c r="H131" i="1"/>
  <c r="J131" i="1"/>
  <c r="K131" i="1"/>
  <c r="B132" i="1"/>
  <c r="C132" i="1"/>
  <c r="H132" i="1"/>
  <c r="J132" i="1"/>
  <c r="K132" i="1"/>
  <c r="B133" i="1"/>
  <c r="C133" i="1"/>
  <c r="H133" i="1"/>
  <c r="J133" i="1"/>
  <c r="K133" i="1"/>
  <c r="B134" i="1"/>
  <c r="C134" i="1"/>
  <c r="H134" i="1"/>
  <c r="J134" i="1"/>
  <c r="K134" i="1"/>
  <c r="B135" i="1"/>
  <c r="C135" i="1"/>
  <c r="H135" i="1"/>
  <c r="J135" i="1"/>
  <c r="K135" i="1"/>
  <c r="B136" i="1"/>
  <c r="C136" i="1"/>
  <c r="H136" i="1"/>
  <c r="J136" i="1"/>
  <c r="K136" i="1"/>
  <c r="B137" i="1"/>
  <c r="C137" i="1"/>
  <c r="H137" i="1"/>
  <c r="J137" i="1"/>
  <c r="K137" i="1"/>
  <c r="B138" i="1"/>
  <c r="C138" i="1"/>
  <c r="H138" i="1"/>
  <c r="J138" i="1"/>
  <c r="K138" i="1"/>
  <c r="B139" i="1"/>
  <c r="C139" i="1"/>
  <c r="H139" i="1"/>
  <c r="K139" i="1"/>
  <c r="B140" i="1"/>
  <c r="C140" i="1"/>
  <c r="H140" i="1"/>
  <c r="K140" i="1"/>
  <c r="B141" i="1"/>
  <c r="C141" i="1"/>
  <c r="H141" i="1"/>
  <c r="K141" i="1"/>
  <c r="B142" i="1"/>
  <c r="C142" i="1"/>
  <c r="H142" i="1"/>
  <c r="K142" i="1"/>
  <c r="B143" i="1"/>
  <c r="C143" i="1"/>
  <c r="H143" i="1"/>
  <c r="J143" i="1"/>
  <c r="K143" i="1"/>
  <c r="B144" i="1"/>
  <c r="C144" i="1"/>
  <c r="H144" i="1"/>
  <c r="K144" i="1"/>
  <c r="B145" i="1"/>
  <c r="C145" i="1"/>
  <c r="H145" i="1"/>
  <c r="K145" i="1"/>
  <c r="B146" i="1"/>
  <c r="C146" i="1"/>
  <c r="H146" i="1"/>
  <c r="J146" i="1"/>
  <c r="K146" i="1"/>
</calcChain>
</file>

<file path=xl/sharedStrings.xml><?xml version="1.0" encoding="utf-8"?>
<sst xmlns="http://schemas.openxmlformats.org/spreadsheetml/2006/main" count="607" uniqueCount="75">
  <si>
    <t>PhD</t>
  </si>
  <si>
    <t>Government</t>
  </si>
  <si>
    <t>Soban Singh Jeena University, Almora</t>
  </si>
  <si>
    <t>UOU</t>
  </si>
  <si>
    <t>Shri Dev Suman Uttarakhand University, Badshahithaul (Tehri Garhwal)</t>
  </si>
  <si>
    <t>MA</t>
  </si>
  <si>
    <t>Private</t>
  </si>
  <si>
    <t>UOU Faculty</t>
  </si>
  <si>
    <t>LT COL GURPREET  SINGH
05966-2009, 9159662009,</t>
  </si>
  <si>
    <t>Special Center</t>
  </si>
  <si>
    <t>Indian Army, Ministry of Defence, Government of India</t>
  </si>
  <si>
    <t>KUMAON REGT CENTRE, RANIKHET</t>
  </si>
  <si>
    <t>M.A. (Political Science), NET</t>
  </si>
  <si>
    <t>M.A. (Hindi), NET</t>
  </si>
  <si>
    <t>H.N.B Garhwal (Central) University, Srinagar</t>
  </si>
  <si>
    <t>M.A. (English), NET</t>
  </si>
  <si>
    <t>Prisons Administration, Government of Uttarakhand</t>
  </si>
  <si>
    <t>Kumaun University, Nainital</t>
  </si>
  <si>
    <t>Suprintendent, SUB Jail, Haldwani 8393920202</t>
  </si>
  <si>
    <t>SUB JAIL, HALDWANI</t>
  </si>
  <si>
    <t>M.A. (History), NET</t>
  </si>
  <si>
    <t>M.A. (Economics), NET</t>
  </si>
  <si>
    <t>M.A. (Geography), NET</t>
  </si>
  <si>
    <t>MSc</t>
  </si>
  <si>
    <t>M.Tech.</t>
  </si>
  <si>
    <t>MHM</t>
  </si>
  <si>
    <t>UOU Own Model Study Cetre</t>
  </si>
  <si>
    <t>Economics NET</t>
  </si>
  <si>
    <t>Political Science NET</t>
  </si>
  <si>
    <t>Commerce NET</t>
  </si>
  <si>
    <t xml:space="preserve">PhD Hindi </t>
  </si>
  <si>
    <t>Central Sanskrit University</t>
  </si>
  <si>
    <t>M.Sc. (Mathematics), NET</t>
  </si>
  <si>
    <t>Campus- H.N.B Garhwal (Central) University , Srinagar</t>
  </si>
  <si>
    <t>H.N.B Garhwal (Central) University , Srinagar</t>
  </si>
  <si>
    <t>SHRI MANOJ KUMAR ARY 9412923603</t>
  </si>
  <si>
    <t>DISTRICT JAIL HARIDWAR</t>
  </si>
  <si>
    <t>SHRI MADHUR GULERIA-6000298942</t>
  </si>
  <si>
    <t>BENGAL ENGINEER GROUP AND CENTRE, ROORKEE DISTRICT- HARIDWAR</t>
  </si>
  <si>
    <t>HNB Garhwal Central 
University,
Srinagar</t>
  </si>
  <si>
    <t>Uttarakhand Sanskrit University, Bahadarabad, Haridwar</t>
  </si>
  <si>
    <t>DR. H C  GURURANI-9837149064</t>
  </si>
  <si>
    <t>Department of Sanskrit Education, Government of Uttarakhand</t>
  </si>
  <si>
    <t>M.A. (Yoga), PGDYT</t>
  </si>
  <si>
    <t>M.Com., B.Ed.</t>
  </si>
  <si>
    <t>B.A.M.S. (Bachelor of Ayurvedic Medicine &amp; Surgery)</t>
  </si>
  <si>
    <t>BCA</t>
  </si>
  <si>
    <t>H.N.B Garhwal University, Srinagar</t>
  </si>
  <si>
    <t>Aided</t>
  </si>
  <si>
    <t>M.Com., Ph.D.</t>
  </si>
  <si>
    <t>M.Com., NET</t>
  </si>
  <si>
    <t>Ministry of Social Justice &amp; Empowerment, Government of India</t>
  </si>
  <si>
    <t>M.A., B.Ed.</t>
  </si>
  <si>
    <t>MA, Bed</t>
  </si>
  <si>
    <t>M.A., B.Ed</t>
  </si>
  <si>
    <t>M.Com.</t>
  </si>
  <si>
    <t>H N B Garhwal University, Srinagar</t>
  </si>
  <si>
    <t>M.Com., MBA</t>
  </si>
  <si>
    <t>MHM (Master of Hotel Management</t>
  </si>
  <si>
    <t>HNB Garhwal Univeristy, Srinagar</t>
  </si>
  <si>
    <t>Uttarakhand Ayurved University, Harrawala, Dehradun</t>
  </si>
  <si>
    <t xml:space="preserve">PhD </t>
  </si>
  <si>
    <t>University Own Model</t>
  </si>
  <si>
    <t xml:space="preserve"> Total Enrolled Student.</t>
  </si>
  <si>
    <t xml:space="preserve"> Programmed  offered</t>
  </si>
  <si>
    <t xml:space="preserve">Name and Contact Details of Counselor,s &amp; Program Offered Link </t>
  </si>
  <si>
    <t xml:space="preserve">Qualification of Coordinator and Counselor </t>
  </si>
  <si>
    <t>Name and Contact Details of Coordinator</t>
  </si>
  <si>
    <t xml:space="preserve">Where the   College/institute is private or Government (where LSC is established) </t>
  </si>
  <si>
    <t>Name of HEI to which College/institue is affiliated (where LSC is established)</t>
  </si>
  <si>
    <t xml:space="preserve"> If yes, All the HEI same State as that of the LSC?</t>
  </si>
  <si>
    <t xml:space="preserve">This LSC is LSC of how many HEIs?
(No. and Names)
</t>
  </si>
  <si>
    <t>Name &amp; Address of
College/institute
Here LSC is
Established (with Pin Code)</t>
  </si>
  <si>
    <t>Center Code</t>
  </si>
  <si>
    <t xml:space="preserve">Sr.No.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</si>
</sst>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;[Red]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9.35"/>
      <color theme="10"/>
      <name val="Calibri"/>
      <family val="2"/>
    </font>
    <font>
      <sz val="12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sz val="12"/>
      <color theme="1"/>
      <name val="Calibri"/>
      <family val="2"/>
      <scheme val="minor"/>
    </font>
    <font>
      <sz val="9.35"/>
      <color theme="10"/>
      <name val="Calibri"/>
      <family val="2"/>
    </font>
    <font>
      <sz val="11"/>
      <color theme="1"/>
      <name val="Times New Roman"/>
      <family val="1"/>
    </font>
    <font>
      <u/>
      <sz val="9.35"/>
      <color rgb="FF7030A0"/>
      <name val="Calibri"/>
      <family val="2"/>
    </font>
    <font>
      <sz val="12"/>
      <color theme="1"/>
      <name val="Calibri"/>
      <family val="2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3" borderId="1" xfId="0" applyFont="1" applyFill="1" applyBorder="1" applyAlignment="1">
      <alignment horizontal="center" vertical="center" wrapText="1"/>
    </xf>
    <xf numFmtId="0" fontId="2" fillId="0" borderId="1" xfId="1" applyBorder="1" applyAlignment="1" applyProtection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164" fontId="0" fillId="3" borderId="1" xfId="0" applyNumberForma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3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 shrinkToFi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8" fillId="0" borderId="1" xfId="1" applyFont="1" applyBorder="1" applyAlignment="1" applyProtection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164" fontId="10" fillId="3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164" fontId="11" fillId="3" borderId="1" xfId="0" applyNumberFormat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P/Desktop/CIQA(AR)-2025-26/ciqa%20ar-2025-26/RSD%20DATA%20SUBMITED%20TO%20CIQA/JUNE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 data by JKD"/>
      <sheetName val="Final Compiled Data June 26"/>
      <sheetName val="Sheet1"/>
    </sheetNames>
    <sheetDataSet>
      <sheetData sheetId="0">
        <row r="2">
          <cell r="B2">
            <v>11000</v>
          </cell>
          <cell r="C2" t="str">
            <v>UOU Model Study Center</v>
          </cell>
          <cell r="D2" t="str">
            <v>UTTARAKHAND OPEN UNIVERSITY</v>
          </cell>
          <cell r="E2" t="str">
            <v>UCF Sadan, Vishnu Vihar,  Deep Nagar Road,  Near Prasar Bharti Kendra,  (Rispana</v>
          </cell>
          <cell r="F2" t="str">
            <v>DEHRADUN</v>
          </cell>
          <cell r="H2">
            <v>248121</v>
          </cell>
          <cell r="I2" t="str">
            <v>Dr. Subhash Ramola</v>
          </cell>
          <cell r="M2" t="str">
            <v>BACHELOR  OF  ARTS</v>
          </cell>
          <cell r="O2">
            <v>919410593690</v>
          </cell>
        </row>
        <row r="74">
          <cell r="B74">
            <v>11017</v>
          </cell>
          <cell r="C74" t="str">
            <v>Uttaranchal Ayurvedic College</v>
          </cell>
          <cell r="D74" t="str">
            <v>17- Old Mussorie Road, Rajpur,</v>
          </cell>
          <cell r="E74" t="str">
            <v>Dehradun</v>
          </cell>
          <cell r="F74" t="str">
            <v>RAJPUR (DEHRADUN)</v>
          </cell>
          <cell r="H74">
            <v>248009</v>
          </cell>
          <cell r="I74" t="str">
            <v>Dr. Akshay Kumar Gaur</v>
          </cell>
          <cell r="M74" t="str">
            <v>C. Voc.  (Soft Skill &amp; E- Office Management)</v>
          </cell>
          <cell r="O74">
            <v>918476004768</v>
          </cell>
        </row>
        <row r="86">
          <cell r="B86">
            <v>11020</v>
          </cell>
          <cell r="C86" t="str">
            <v>SGRR P.G. College</v>
          </cell>
          <cell r="D86" t="str">
            <v>SGRR PG College, Patharibagh, Dehradun</v>
          </cell>
          <cell r="F86" t="str">
            <v>DEHRADUN</v>
          </cell>
          <cell r="H86">
            <v>248001</v>
          </cell>
          <cell r="I86" t="str">
            <v>Dr. Sandeep Negi</v>
          </cell>
          <cell r="M86" t="str">
            <v>BACHELOR  OF  ARTS</v>
          </cell>
          <cell r="O86">
            <v>919412031183</v>
          </cell>
        </row>
        <row r="141">
          <cell r="B141">
            <v>11112</v>
          </cell>
          <cell r="C141" t="str">
            <v>VSKC Government Degree College, Dakpather</v>
          </cell>
          <cell r="D141" t="str">
            <v>VSKC Govt. Degree College, Dakpather</v>
          </cell>
          <cell r="E141" t="str">
            <v>Vikas Nagar</v>
          </cell>
          <cell r="F141" t="str">
            <v>DEHRADUN</v>
          </cell>
          <cell r="H141">
            <v>222481</v>
          </cell>
          <cell r="I141" t="str">
            <v>DR ARCHANA DHAPWAL</v>
          </cell>
          <cell r="M141" t="str">
            <v>BACHELOR  OF  ARTS</v>
          </cell>
          <cell r="O141">
            <v>919411145096</v>
          </cell>
        </row>
        <row r="183">
          <cell r="B183">
            <v>11113</v>
          </cell>
          <cell r="C183" t="str">
            <v>Uttaranchal Institute of Hospitality Management &amp; Tourism</v>
          </cell>
          <cell r="D183" t="str">
            <v>Ghar Vihar Phase 2, Mohakampur,</v>
          </cell>
          <cell r="E183" t="str">
            <v>Dehradun</v>
          </cell>
          <cell r="F183" t="str">
            <v>DEHRADUN</v>
          </cell>
          <cell r="H183">
            <v>248005</v>
          </cell>
          <cell r="M183" t="str">
            <v>BACHELOR  OF  ARTS</v>
          </cell>
        </row>
        <row r="204">
          <cell r="I204" t="str">
            <v>Shri Sanjay Joshi</v>
          </cell>
          <cell r="O204">
            <v>919568955464</v>
          </cell>
        </row>
        <row r="234">
          <cell r="B234">
            <v>11115</v>
          </cell>
          <cell r="C234" t="str">
            <v>D. D. College,NIMBUWALA, GARHI CANTT</v>
          </cell>
          <cell r="D234" t="str">
            <v>NIMBUWALA, GARHI CANTT, DEHRADUN</v>
          </cell>
          <cell r="F234" t="str">
            <v>DEHRADUN</v>
          </cell>
          <cell r="H234">
            <v>248003</v>
          </cell>
          <cell r="I234" t="str">
            <v>Shri Jitesh Singh</v>
          </cell>
          <cell r="M234" t="str">
            <v>BACHELOR  OF  ARTS</v>
          </cell>
          <cell r="O234">
            <v>917060411911</v>
          </cell>
        </row>
        <row r="285">
          <cell r="B285">
            <v>11125</v>
          </cell>
          <cell r="C285" t="str">
            <v>PANDIT.LALIT MOHAN SHARMA CAMPUS RISHIKESH</v>
          </cell>
          <cell r="D285" t="str">
            <v>RISHIKESH</v>
          </cell>
          <cell r="F285" t="str">
            <v>RISHIKESH</v>
          </cell>
          <cell r="H285">
            <v>249201</v>
          </cell>
          <cell r="I285" t="str">
            <v>Dr. Suniti Kudiyal</v>
          </cell>
          <cell r="M285" t="str">
            <v>BACHELOR  OF  ARTS</v>
          </cell>
          <cell r="O285">
            <v>919456556249</v>
          </cell>
        </row>
        <row r="336">
          <cell r="B336">
            <v>11126</v>
          </cell>
          <cell r="C336" t="str">
            <v>M.P.G. COLLEGE MUSSOORIE</v>
          </cell>
          <cell r="D336" t="str">
            <v>M.P.G. COLLEGE MUSSOORIE DISTT-DEHRADUN 248179</v>
          </cell>
          <cell r="F336" t="str">
            <v>MUSSOORIE</v>
          </cell>
          <cell r="H336">
            <v>248179</v>
          </cell>
          <cell r="I336" t="str">
            <v>Prof. Shalini Gupta</v>
          </cell>
          <cell r="M336" t="str">
            <v>BACHELOR  OF  ARTS</v>
          </cell>
          <cell r="O336">
            <v>919412105808</v>
          </cell>
        </row>
        <row r="376">
          <cell r="B376">
            <v>11127</v>
          </cell>
          <cell r="C376" t="str">
            <v>UNIVERSAL INSTITUTE OF PROFESSIONAL STUDIES, RISHIKESH</v>
          </cell>
          <cell r="D376" t="str">
            <v>102, ADWETANAND MARG, TAJ COMPLEX, TOP FLOOR, NEAR AMBEDKAR CHOWK</v>
          </cell>
          <cell r="F376" t="str">
            <v>RISHIKESH</v>
          </cell>
          <cell r="H376">
            <v>249201</v>
          </cell>
          <cell r="I376" t="str">
            <v>Prachi Prajapati</v>
          </cell>
          <cell r="M376" t="str">
            <v>C. Voc.  (Soft Skill &amp; E- Office Management)</v>
          </cell>
          <cell r="O376">
            <v>919410931715</v>
          </cell>
        </row>
        <row r="392">
          <cell r="B392">
            <v>11128</v>
          </cell>
          <cell r="C392" t="str">
            <v>GOVERNMENT P.G. COLLEGE, MALDEVTA (RAIPUR)</v>
          </cell>
          <cell r="D392" t="str">
            <v>RAIPUR, POST OFFICE- MALDEVTA, RAIPUR</v>
          </cell>
          <cell r="E392" t="str">
            <v>DISTRICT- DEHRADUN</v>
          </cell>
          <cell r="F392" t="str">
            <v>RAIPUR</v>
          </cell>
          <cell r="H392">
            <v>248008</v>
          </cell>
          <cell r="I392" t="str">
            <v>Dr. Jyoti Khare</v>
          </cell>
          <cell r="M392" t="str">
            <v>BACHELOR  OF  ARTS</v>
          </cell>
          <cell r="O392">
            <v>918077612696</v>
          </cell>
        </row>
        <row r="433">
          <cell r="B433">
            <v>11130</v>
          </cell>
          <cell r="C433" t="str">
            <v>SARDAR MAHIPAL RAJENDRA JANJATIYA (P.G.) COLLEGE, SAHIYA</v>
          </cell>
          <cell r="D433" t="str">
            <v>SAHIYA, TEHSIL KALSI, DISTRICT- DEHRADUN</v>
          </cell>
          <cell r="F433" t="str">
            <v>DEHRADUN</v>
          </cell>
          <cell r="H433">
            <v>248196</v>
          </cell>
          <cell r="I433" t="str">
            <v>Shri Sunil Dutt Sharma</v>
          </cell>
          <cell r="M433" t="str">
            <v>BACHELOR  OF  ARTS</v>
          </cell>
          <cell r="O433">
            <v>919759591931</v>
          </cell>
        </row>
        <row r="479">
          <cell r="B479">
            <v>11131</v>
          </cell>
          <cell r="C479" t="str">
            <v>UGTE (Universal Gairola Tourism &amp; Technical Excellency) Rishikesh</v>
          </cell>
          <cell r="D479" t="str">
            <v>Near Nepali Farm Tiraha, Dehradun Road Village Khairi-khurd, Shyampur</v>
          </cell>
          <cell r="E479" t="str">
            <v>Rishikesh, District-Dehradun</v>
          </cell>
          <cell r="F479" t="str">
            <v>RISHIKESH</v>
          </cell>
          <cell r="H479">
            <v>249204</v>
          </cell>
          <cell r="I479" t="str">
            <v>Mr. Rajendra Prasad Gairola</v>
          </cell>
          <cell r="M479" t="str">
            <v>C. Voc.  (Soft Skill &amp; E- Office Management)</v>
          </cell>
          <cell r="O479">
            <v>919760207342</v>
          </cell>
        </row>
        <row r="493">
          <cell r="B493">
            <v>11132</v>
          </cell>
          <cell r="C493" t="str">
            <v>Rishikesh Yog Dham Sansthan, Tapovan, Rishikesh</v>
          </cell>
          <cell r="D493" t="str">
            <v>Badrinath road Tapovan</v>
          </cell>
          <cell r="E493" t="str">
            <v>Rishikesh</v>
          </cell>
          <cell r="F493" t="str">
            <v>TEHRI GARHWAL</v>
          </cell>
          <cell r="H493">
            <v>249192</v>
          </cell>
          <cell r="I493" t="str">
            <v>Dr.  Vijendra Prasad Kaparwan</v>
          </cell>
          <cell r="M493" t="str">
            <v>C. Voc.  (Soft Skill &amp; E- Office Management)</v>
          </cell>
          <cell r="O493">
            <v>919837973458</v>
          </cell>
        </row>
        <row r="513">
          <cell r="B513">
            <v>11133</v>
          </cell>
          <cell r="C513" t="str">
            <v>Institute of Technology &amp; Management, Dehradun</v>
          </cell>
          <cell r="D513" t="str">
            <v>60 Chakrata Road Dehradun</v>
          </cell>
          <cell r="F513" t="str">
            <v>DEHRADUN</v>
          </cell>
          <cell r="H513">
            <v>248001</v>
          </cell>
          <cell r="I513" t="str">
            <v>Prof. Manoj Kumar</v>
          </cell>
          <cell r="M513" t="str">
            <v>BACHELOR  OF  ARTS</v>
          </cell>
          <cell r="O513">
            <v>917617522338</v>
          </cell>
        </row>
        <row r="554">
          <cell r="B554">
            <v>11134</v>
          </cell>
          <cell r="C554" t="str">
            <v>Government Degree College, Pawki Devi (Tehri Garhwal)</v>
          </cell>
          <cell r="D554" t="str">
            <v>Pawki Devi, Loyal, Gular Dhogi District- Tehri Garhwal</v>
          </cell>
          <cell r="F554" t="str">
            <v>TEHRI GARHWAL</v>
          </cell>
          <cell r="H554">
            <v>249192</v>
          </cell>
          <cell r="I554" t="str">
            <v>Shri Omveer</v>
          </cell>
          <cell r="M554" t="str">
            <v>BACHELOR  OF  ARTS</v>
          </cell>
          <cell r="O554">
            <v>919719456608</v>
          </cell>
        </row>
        <row r="585">
          <cell r="B585">
            <v>11135</v>
          </cell>
          <cell r="C585" t="str">
            <v>Mahayogi Gurugorakhnath Government Degree College, Bithyani, Yamkeshwar</v>
          </cell>
          <cell r="D585" t="str">
            <v>Village- Bithyani (Yamkeshwar) Post ofiice Chai Damrada, Via Bhrigukhal, Distric</v>
          </cell>
          <cell r="F585" t="str">
            <v>PAURI</v>
          </cell>
          <cell r="H585">
            <v>246121</v>
          </cell>
          <cell r="I585" t="str">
            <v>Dr. Neeraj Nautiyal</v>
          </cell>
          <cell r="M585" t="str">
            <v>BACHELOR  OF  ARTS</v>
          </cell>
          <cell r="O585">
            <v>918954157715</v>
          </cell>
        </row>
        <row r="618">
          <cell r="B618">
            <v>11136</v>
          </cell>
          <cell r="C618" t="str">
            <v>Sri Gulab Singh Rajkiya Mahavidyalaya, Chakrata (Dehradun)</v>
          </cell>
          <cell r="D618" t="str">
            <v>Purodi, Mussoorie road, Chakrata</v>
          </cell>
          <cell r="E618" t="str">
            <v>District-Dehradun</v>
          </cell>
          <cell r="F618" t="str">
            <v>CHAKRATA</v>
          </cell>
          <cell r="H618">
            <v>248123</v>
          </cell>
          <cell r="I618" t="str">
            <v>Dr. Abhaya Shikhar Panwar</v>
          </cell>
          <cell r="M618" t="str">
            <v>BACHELOR  OF  ARTS</v>
          </cell>
          <cell r="O618">
            <v>917078116533</v>
          </cell>
        </row>
        <row r="647">
          <cell r="B647">
            <v>11137</v>
          </cell>
          <cell r="C647" t="str">
            <v>Jagannath Vishwa College, Doiwala (Dehradun)</v>
          </cell>
          <cell r="D647" t="str">
            <v>Majri Grant, Lal Tapper, Doiwala</v>
          </cell>
          <cell r="E647" t="str">
            <v>District Dehradun</v>
          </cell>
          <cell r="F647" t="str">
            <v>DOIWALA, DEHRADUN</v>
          </cell>
          <cell r="H647">
            <v>248140</v>
          </cell>
          <cell r="I647" t="str">
            <v>Shri Vikram Singh</v>
          </cell>
          <cell r="M647" t="str">
            <v>BACHELOR  OF  ARTS</v>
          </cell>
          <cell r="O647">
            <v>919997221256</v>
          </cell>
        </row>
        <row r="691">
          <cell r="B691">
            <v>11138</v>
          </cell>
          <cell r="C691" t="str">
            <v>S D M Government Post Graduate College Doiwala (Dehradun)</v>
          </cell>
          <cell r="D691" t="str">
            <v>Doiwala</v>
          </cell>
          <cell r="E691" t="str">
            <v>Post Bhaniyawala</v>
          </cell>
          <cell r="F691" t="str">
            <v>DOIWALA, DEHRADUN</v>
          </cell>
          <cell r="H691">
            <v>248001</v>
          </cell>
          <cell r="I691" t="str">
            <v>Dr. POONAM PANDEY</v>
          </cell>
          <cell r="M691" t="str">
            <v>BACHELOR  OF  ARTS</v>
          </cell>
          <cell r="O691">
            <v>919412382361</v>
          </cell>
        </row>
        <row r="729">
          <cell r="B729">
            <v>11139</v>
          </cell>
          <cell r="C729" t="str">
            <v>Nav Chetna College, Dehradun</v>
          </cell>
          <cell r="D729" t="str">
            <v>Near Bala Sundari Temple Manduwala, Dehradun</v>
          </cell>
          <cell r="F729" t="str">
            <v>DEHRADUN</v>
          </cell>
          <cell r="H729">
            <v>248007</v>
          </cell>
          <cell r="I729" t="str">
            <v>Shri Deepak Badoni</v>
          </cell>
          <cell r="M729" t="str">
            <v>BACHELOR  OF  ARTS</v>
          </cell>
          <cell r="O729">
            <v>917895929760</v>
          </cell>
        </row>
        <row r="762">
          <cell r="B762">
            <v>11140</v>
          </cell>
          <cell r="C762" t="str">
            <v>Pt. Shiv Ram Government Degree College, Tyuni (Dehradun)</v>
          </cell>
          <cell r="D762" t="str">
            <v>Post &amp; Tehsil Tyuni</v>
          </cell>
          <cell r="E762" t="str">
            <v>Block- Chakrata</v>
          </cell>
          <cell r="F762" t="str">
            <v>DEHRADUN</v>
          </cell>
          <cell r="H762">
            <v>248199</v>
          </cell>
          <cell r="I762" t="str">
            <v>Dr. Pawan Kumar Rawat</v>
          </cell>
          <cell r="M762" t="str">
            <v>BACHELOR  OF  ARTS</v>
          </cell>
          <cell r="O762">
            <v>919690934969</v>
          </cell>
        </row>
        <row r="794">
          <cell r="B794">
            <v>11141</v>
          </cell>
          <cell r="C794" t="str">
            <v>National Institute for the Empowerment of Person with Visual Disabilities, Dehradun</v>
          </cell>
          <cell r="D794" t="str">
            <v>116, Rajpur road Dehradun</v>
          </cell>
          <cell r="F794" t="str">
            <v>DEHRADUN</v>
          </cell>
          <cell r="H794">
            <v>248001</v>
          </cell>
          <cell r="I794" t="str">
            <v>Dr. Pankaj Kumar</v>
          </cell>
          <cell r="M794" t="str">
            <v>C. Voc.  (Soft Skill &amp; E- Office Management)</v>
          </cell>
          <cell r="O794">
            <v>918578956677</v>
          </cell>
        </row>
        <row r="801">
          <cell r="B801">
            <v>11142</v>
          </cell>
          <cell r="C801" t="str">
            <v>PESTLE WEED COLLEGE OF INFORMATION TECHNOLOGY</v>
          </cell>
          <cell r="D801" t="str">
            <v>Technological Park, Oak Hill Estate</v>
          </cell>
          <cell r="E801" t="str">
            <v>Mussoorie Diversion Road</v>
          </cell>
          <cell r="F801" t="str">
            <v>DEHRADUN</v>
          </cell>
          <cell r="H801">
            <v>248009</v>
          </cell>
          <cell r="I801" t="str">
            <v>Dr Richa Nautiyal</v>
          </cell>
          <cell r="M801" t="str">
            <v>BACHELOR  OF  ARTS</v>
          </cell>
          <cell r="O801">
            <v>917452906333</v>
          </cell>
        </row>
        <row r="837">
          <cell r="B837">
            <v>11143</v>
          </cell>
          <cell r="C837" t="str">
            <v>GRD GIRLS DEGREE COLLEGE DEHRADUN</v>
          </cell>
          <cell r="D837" t="str">
            <v>KEHRI GOAN, PREMNAGAR</v>
          </cell>
          <cell r="E837" t="str">
            <v>DEHRADUN</v>
          </cell>
          <cell r="F837" t="str">
            <v>DEHRADUN</v>
          </cell>
          <cell r="H837">
            <v>248007</v>
          </cell>
          <cell r="I837" t="str">
            <v>Ms. Anjali Verma</v>
          </cell>
          <cell r="M837" t="str">
            <v>BACHELOR  OF  ARTS</v>
          </cell>
          <cell r="O837">
            <v>917060203715</v>
          </cell>
        </row>
        <row r="871">
          <cell r="B871">
            <v>12008</v>
          </cell>
          <cell r="C871" t="str">
            <v>B.S.M.  P.G. College</v>
          </cell>
          <cell r="D871" t="str">
            <v>BSM PG College, Roorkee</v>
          </cell>
          <cell r="F871" t="str">
            <v>ROORKEE</v>
          </cell>
          <cell r="H871">
            <v>0</v>
          </cell>
          <cell r="I871" t="str">
            <v>Shri Rajnish Kumar Sharma</v>
          </cell>
          <cell r="M871" t="str">
            <v>BACHELOR  OF  ARTS</v>
          </cell>
          <cell r="O871">
            <v>919837006200</v>
          </cell>
        </row>
        <row r="922">
          <cell r="B922">
            <v>12011</v>
          </cell>
          <cell r="C922" t="str">
            <v>R.M.P.  P.G. College</v>
          </cell>
          <cell r="D922" t="str">
            <v>RMP PG College, Gurukul Narsan, Haridwar</v>
          </cell>
          <cell r="F922" t="str">
            <v>GURUKUL</v>
          </cell>
          <cell r="H922">
            <v>0</v>
          </cell>
          <cell r="I922" t="str">
            <v>Dr. Sarvendra Singh</v>
          </cell>
          <cell r="M922" t="str">
            <v>BACHELOR  OF  ARTS</v>
          </cell>
          <cell r="O922">
            <v>919412465331</v>
          </cell>
        </row>
        <row r="946">
          <cell r="B946">
            <v>12012</v>
          </cell>
          <cell r="I946" t="str">
            <v>Dr. Anurag Sharma</v>
          </cell>
          <cell r="M946" t="str">
            <v>BACHELOR  OF  ARTS</v>
          </cell>
          <cell r="O946">
            <v>919411034024</v>
          </cell>
        </row>
        <row r="947">
          <cell r="C947" t="str">
            <v>Chaman Lal Mahavidyalay</v>
          </cell>
          <cell r="D947" t="str">
            <v>Mangalore Road,Landour , Haridwar</v>
          </cell>
          <cell r="F947" t="str">
            <v>HARIDWAR</v>
          </cell>
          <cell r="H947">
            <v>247667</v>
          </cell>
        </row>
        <row r="992">
          <cell r="B992">
            <v>12020</v>
          </cell>
          <cell r="C992" t="str">
            <v>Vidhya Vikasini Degree College of Management and Technology</v>
          </cell>
          <cell r="D992" t="str">
            <v>Gurukul Narsan, Haridwar, 249406</v>
          </cell>
          <cell r="F992" t="str">
            <v>NARSAN, HARIDWAR</v>
          </cell>
          <cell r="H992">
            <v>249406</v>
          </cell>
          <cell r="I992" t="str">
            <v>Dr. Priya Chaudhary</v>
          </cell>
          <cell r="M992" t="str">
            <v>BACHELOR  OF  ARTS</v>
          </cell>
          <cell r="O992">
            <v>919837466104</v>
          </cell>
        </row>
        <row r="1039">
          <cell r="B1039">
            <v>12034</v>
          </cell>
          <cell r="C1039" t="str">
            <v>Kunti Naman Degree College</v>
          </cell>
          <cell r="D1039" t="str">
            <v>KNIMT, Near NH-58, Patanjali Yogpeeth, Badhedi, Rajutan, Haridwar</v>
          </cell>
          <cell r="F1039" t="str">
            <v>HARIDWAR</v>
          </cell>
          <cell r="H1039">
            <v>247667</v>
          </cell>
          <cell r="I1039" t="str">
            <v>Shri Narendra Kumar</v>
          </cell>
          <cell r="M1039" t="str">
            <v>BACHELOR  OF  ARTS</v>
          </cell>
          <cell r="O1039">
            <v>917900441327</v>
          </cell>
        </row>
        <row r="1095">
          <cell r="B1095">
            <v>12042</v>
          </cell>
          <cell r="C1095" t="str">
            <v>Government P.G. College,Kotdwar</v>
          </cell>
          <cell r="D1095" t="str">
            <v>Govnt PG College, Kotdwara</v>
          </cell>
          <cell r="E1095" t="str">
            <v>Garhwal</v>
          </cell>
          <cell r="F1095" t="str">
            <v>KOTDWARA</v>
          </cell>
          <cell r="H1095">
            <v>246149</v>
          </cell>
          <cell r="I1095" t="str">
            <v>Prof. RAKHI DIMRI</v>
          </cell>
          <cell r="M1095" t="str">
            <v>BACHELOR  OF  ARTS</v>
          </cell>
          <cell r="O1095">
            <v>916397901332</v>
          </cell>
        </row>
        <row r="1154">
          <cell r="B1154">
            <v>12047</v>
          </cell>
          <cell r="C1154" t="str">
            <v>Roorkee Divya Yog Sansthan</v>
          </cell>
          <cell r="D1154" t="str">
            <v>Chudiyala Road, Bhagwanpur</v>
          </cell>
          <cell r="F1154" t="str">
            <v>HARIDWAR</v>
          </cell>
          <cell r="H1154">
            <v>247667</v>
          </cell>
          <cell r="I1154" t="str">
            <v>Shri  Amit Kumar</v>
          </cell>
          <cell r="M1154" t="str">
            <v>C. Voc.  (Soft Skill &amp; E- Office Management)</v>
          </cell>
          <cell r="O1154">
            <v>919837179363</v>
          </cell>
        </row>
        <row r="1170">
          <cell r="B1170">
            <v>12058</v>
          </cell>
          <cell r="C1170" t="str">
            <v>Sai Institute</v>
          </cell>
          <cell r="D1170" t="str">
            <v>Govindpuri, Haridwar</v>
          </cell>
          <cell r="F1170" t="str">
            <v>HARIDWAR</v>
          </cell>
          <cell r="H1170">
            <v>249401</v>
          </cell>
          <cell r="I1170" t="str">
            <v>MR. SANJEEV SHARMA</v>
          </cell>
          <cell r="M1170" t="str">
            <v>C. Voc.  (Soft Skill &amp; E- Office Management)</v>
          </cell>
          <cell r="O1170">
            <v>919368421419</v>
          </cell>
        </row>
        <row r="1188">
          <cell r="B1188">
            <v>12061</v>
          </cell>
          <cell r="C1188" t="str">
            <v>Mohini Devi Degree College</v>
          </cell>
          <cell r="D1188" t="str">
            <v>Asaf Nagar, Iqbalpur Road, Near Shastri Puram, Roorkee</v>
          </cell>
          <cell r="F1188" t="str">
            <v>ROORKEE</v>
          </cell>
          <cell r="H1188">
            <v>247667</v>
          </cell>
          <cell r="I1188" t="str">
            <v>Smt. Maneesha Singhal</v>
          </cell>
          <cell r="M1188" t="str">
            <v>BACHELOR  OF  ARTS</v>
          </cell>
          <cell r="O1188">
            <v>918445003279</v>
          </cell>
        </row>
        <row r="1233">
          <cell r="B1233">
            <v>12076</v>
          </cell>
          <cell r="C1233" t="str">
            <v>MAHENDRA SINGH DEGREE COLLEGE, BUDHWA SHAHID, BUGGAWALA, HARIDWAR</v>
          </cell>
          <cell r="D1233" t="str">
            <v>VILLAGE- BUDHWA SHAHID POST-BUGGAWALA</v>
          </cell>
          <cell r="E1233" t="str">
            <v>DISTRICT- HARIDWAR</v>
          </cell>
          <cell r="F1233" t="str">
            <v>TANGA</v>
          </cell>
          <cell r="H1233">
            <v>247662</v>
          </cell>
          <cell r="I1233" t="str">
            <v>Dr. Roma</v>
          </cell>
          <cell r="M1233" t="str">
            <v>BACHELOR  OF  ARTS</v>
          </cell>
          <cell r="O1233">
            <v>917900366764</v>
          </cell>
        </row>
        <row r="1273">
          <cell r="B1273">
            <v>12078</v>
          </cell>
          <cell r="C1273" t="str">
            <v>Government Degree College , Manglour (Haridwar)</v>
          </cell>
          <cell r="D1273" t="str">
            <v>Manglour Near Manakchowk District- Haridwar</v>
          </cell>
          <cell r="F1273" t="str">
            <v>MANGLOUR TOWN</v>
          </cell>
          <cell r="H1273">
            <v>247656</v>
          </cell>
          <cell r="I1273" t="str">
            <v>Dr. Anurag</v>
          </cell>
          <cell r="M1273" t="str">
            <v>BACHELOR  OF  ARTS</v>
          </cell>
          <cell r="O1273">
            <v>919690423852</v>
          </cell>
        </row>
        <row r="1313">
          <cell r="B1313">
            <v>12079</v>
          </cell>
          <cell r="C1313" t="str">
            <v>Hariom Saraswati P.G. College, Dhanauri, Haridwar</v>
          </cell>
          <cell r="D1313" t="str">
            <v>Village &amp; Post- Dhanauri, District-Haridwar</v>
          </cell>
          <cell r="F1313" t="str">
            <v>HARIDWAR</v>
          </cell>
          <cell r="H1313">
            <v>247667</v>
          </cell>
          <cell r="I1313" t="str">
            <v>Dr. Arunima Pandey</v>
          </cell>
          <cell r="M1313" t="str">
            <v>BACHELOR  OF  ARTS</v>
          </cell>
          <cell r="O1313">
            <v>919161457760</v>
          </cell>
        </row>
        <row r="1365">
          <cell r="B1365">
            <v>12080</v>
          </cell>
          <cell r="C1365" t="str">
            <v>HEC Group of Institutions, Jagjeetpur, Haridwar</v>
          </cell>
          <cell r="D1365" t="str">
            <v>Laksar Road, Jagjeetpur</v>
          </cell>
          <cell r="F1365" t="str">
            <v>HARIDWAR</v>
          </cell>
          <cell r="H1365">
            <v>249408</v>
          </cell>
          <cell r="I1365" t="str">
            <v>Mr. TARA SINGH</v>
          </cell>
          <cell r="M1365" t="str">
            <v>BACHELOR  OF  ARTS</v>
          </cell>
          <cell r="O1365">
            <v>919358222795</v>
          </cell>
        </row>
        <row r="1422">
          <cell r="B1422">
            <v>12081</v>
          </cell>
          <cell r="C1422" t="str">
            <v>Jhanvi Ayurveda Evam Yog Kendra</v>
          </cell>
          <cell r="D1422" t="str">
            <v>Haripur Kalan Near Prem Vihar Chowk, Haridwar</v>
          </cell>
          <cell r="F1422" t="str">
            <v>HARIDWAR</v>
          </cell>
          <cell r="H1422">
            <v>249410</v>
          </cell>
          <cell r="M1422" t="str">
            <v>C. Voc.  (Soft Skill &amp; E- Office Management)</v>
          </cell>
        </row>
        <row r="1424">
          <cell r="I1424" t="str">
            <v>Shri Manoj Sharma</v>
          </cell>
          <cell r="O1424">
            <v>919911450656</v>
          </cell>
        </row>
        <row r="1432">
          <cell r="B1432">
            <v>12082</v>
          </cell>
          <cell r="C1432" t="str">
            <v>Sita Ram Degree College, Roorkee</v>
          </cell>
          <cell r="D1432" t="str">
            <v>Sunhera, Roorkee, District-Haridwar</v>
          </cell>
          <cell r="F1432" t="str">
            <v>ROORKEE</v>
          </cell>
          <cell r="H1432">
            <v>247667</v>
          </cell>
          <cell r="I1432" t="str">
            <v>Shri Sunil Kumar</v>
          </cell>
          <cell r="M1432" t="str">
            <v>C. Voc.  (Soft Skill &amp; E- Office Management)</v>
          </cell>
          <cell r="O1432">
            <v>918410040058</v>
          </cell>
        </row>
        <row r="1447">
          <cell r="B1447">
            <v>12083</v>
          </cell>
          <cell r="C1447" t="str">
            <v>Rishi Yog Sansthan, Jwalapur, Haridwar</v>
          </cell>
          <cell r="D1447" t="str">
            <v>Purvi Nath Nagar, Jwalapur, Haridwar</v>
          </cell>
          <cell r="F1447" t="str">
            <v>HARIDWAR</v>
          </cell>
          <cell r="H1447">
            <v>249407</v>
          </cell>
          <cell r="I1447" t="str">
            <v>Smt. Jaya Saraswat</v>
          </cell>
          <cell r="M1447" t="str">
            <v>C. Voc.  (Soft Skill &amp; E- Office Management)</v>
          </cell>
          <cell r="O1447">
            <v>919997719494</v>
          </cell>
        </row>
        <row r="1457">
          <cell r="B1457">
            <v>12086</v>
          </cell>
          <cell r="C1457" t="str">
            <v>Uttarakhand Sanskrit Academy, Jwalapur (Haridwar)</v>
          </cell>
          <cell r="D1457" t="str">
            <v>Ranipujhal, Jwalapur, Hardwar</v>
          </cell>
          <cell r="E1457" t="str">
            <v>District Haridwar</v>
          </cell>
          <cell r="F1457" t="str">
            <v>JWALAPUR</v>
          </cell>
          <cell r="H1457">
            <v>249407</v>
          </cell>
          <cell r="M1457" t="str">
            <v>C. Voc.  (Soft Skill &amp; E- Office Management)</v>
          </cell>
        </row>
        <row r="1465">
          <cell r="B1465">
            <v>12088</v>
          </cell>
          <cell r="C1465" t="str">
            <v>Uttarakhand Sanskrit University, Bahadrabad, Haridwar</v>
          </cell>
          <cell r="D1465" t="str">
            <v>Bahadrabad, Haridwar</v>
          </cell>
          <cell r="F1465" t="str">
            <v>HARIDWAR</v>
          </cell>
          <cell r="H1465">
            <v>249402</v>
          </cell>
          <cell r="I1465" t="str">
            <v>Dr. Suman Prasad Bhatt</v>
          </cell>
          <cell r="M1465" t="str">
            <v>BACHELOR  OF  ARTS</v>
          </cell>
          <cell r="O1465">
            <v>917983706560</v>
          </cell>
        </row>
        <row r="1494">
          <cell r="B1494">
            <v>12089</v>
          </cell>
          <cell r="C1494" t="str">
            <v>Government Degree College, Laksar (Haridwar)</v>
          </cell>
          <cell r="D1494" t="str">
            <v>Laksar</v>
          </cell>
          <cell r="E1494" t="str">
            <v>Distt- Haridwar</v>
          </cell>
          <cell r="F1494" t="str">
            <v>LAKSHAR</v>
          </cell>
          <cell r="H1494">
            <v>247663</v>
          </cell>
          <cell r="I1494" t="str">
            <v>Dr. Kanupriya</v>
          </cell>
          <cell r="M1494" t="str">
            <v>BACHELOR  OF  ARTS</v>
          </cell>
          <cell r="O1494">
            <v>918979444488</v>
          </cell>
        </row>
        <row r="1529">
          <cell r="B1529">
            <v>12090</v>
          </cell>
          <cell r="C1529" t="str">
            <v>Government Degree College, Kanvaghati, Kotdwar</v>
          </cell>
          <cell r="D1529" t="str">
            <v>Village Luthapur</v>
          </cell>
          <cell r="E1529" t="str">
            <v>Post Kalalghati, Kotdwar (Pauri Garhwal)</v>
          </cell>
          <cell r="F1529" t="str">
            <v>KOTDWARA</v>
          </cell>
          <cell r="H1529">
            <v>246149</v>
          </cell>
          <cell r="M1529" t="str">
            <v>BACHELOR  OF  ARTS</v>
          </cell>
        </row>
        <row r="1530">
          <cell r="I1530" t="str">
            <v>Prof. Ashok Kumar Mittal</v>
          </cell>
          <cell r="O1530">
            <v>918077135724</v>
          </cell>
        </row>
        <row r="1564">
          <cell r="B1564">
            <v>12091</v>
          </cell>
          <cell r="C1564" t="str">
            <v>Garg Degree College, Laksar</v>
          </cell>
          <cell r="D1564" t="str">
            <v>2 Km. Ahead Laksar Haridwar Road Near B.S.N.L. Tower, Laksar</v>
          </cell>
          <cell r="E1564" t="str">
            <v>District Haridwar</v>
          </cell>
          <cell r="F1564" t="str">
            <v>LAKSAR</v>
          </cell>
          <cell r="H1564">
            <v>247663</v>
          </cell>
          <cell r="I1564" t="str">
            <v>Dr. Subhra Rekha Vats</v>
          </cell>
          <cell r="M1564" t="str">
            <v>BACHELOR  OF  ARTS</v>
          </cell>
          <cell r="O1564">
            <v>919027213286</v>
          </cell>
        </row>
        <row r="1599">
          <cell r="B1599">
            <v>12092</v>
          </cell>
          <cell r="C1599" t="str">
            <v>Shri Babu Kaliram Rakesh Government Degree College, Churiyala, Bhagwanpur (Haridwar)</v>
          </cell>
          <cell r="D1599" t="str">
            <v>Churiyala, Bhagwanpur</v>
          </cell>
          <cell r="E1599" t="str">
            <v>District Haridwar</v>
          </cell>
          <cell r="F1599" t="str">
            <v>BHAGWANPUR</v>
          </cell>
          <cell r="H1599">
            <v>247661</v>
          </cell>
          <cell r="M1599" t="str">
            <v>BACHELOR  OF  ARTS</v>
          </cell>
        </row>
        <row r="1600">
          <cell r="I1600" t="str">
            <v>Dr. Ashutosh Vikram</v>
          </cell>
          <cell r="O1600">
            <v>917533931555</v>
          </cell>
        </row>
        <row r="1634">
          <cell r="B1634">
            <v>12095</v>
          </cell>
          <cell r="C1634" t="str">
            <v>S.M.J.N. P.G. COLLEGE, HARIDWAR</v>
          </cell>
          <cell r="D1634" t="str">
            <v>GOVINDPUR, NEAR RANI MORE</v>
          </cell>
          <cell r="E1634" t="str">
            <v>HARIDWAR</v>
          </cell>
          <cell r="F1634" t="str">
            <v>HARIDWAR</v>
          </cell>
          <cell r="H1634">
            <v>249401</v>
          </cell>
          <cell r="I1634" t="str">
            <v>Dr. Shiv Kumar Chauhan</v>
          </cell>
          <cell r="M1634" t="str">
            <v>BACHELOR  OF  ARTS</v>
          </cell>
          <cell r="O1634">
            <v>919119091836</v>
          </cell>
        </row>
        <row r="1679">
          <cell r="B1679">
            <v>14003</v>
          </cell>
          <cell r="C1679" t="str">
            <v>Government Degree College</v>
          </cell>
          <cell r="D1679" t="str">
            <v>Degree College Vedikhal (Pauri Garhwal)</v>
          </cell>
          <cell r="F1679" t="str">
            <v>VEDHIKHAL, PAURI</v>
          </cell>
          <cell r="H1679">
            <v>0</v>
          </cell>
          <cell r="I1679" t="str">
            <v>Dr. Anupam Tyagi</v>
          </cell>
          <cell r="M1679" t="str">
            <v>BACHELOR  OF  ARTS</v>
          </cell>
          <cell r="O1679">
            <v>917302916466</v>
          </cell>
        </row>
        <row r="1708">
          <cell r="B1708">
            <v>14005</v>
          </cell>
          <cell r="C1708" t="str">
            <v>Government PG College</v>
          </cell>
          <cell r="D1708" t="str">
            <v>Lansdowne, Jaiharikhal</v>
          </cell>
          <cell r="F1708" t="str">
            <v>JEHRIKHAL ,PAURI</v>
          </cell>
          <cell r="H1708">
            <v>246139</v>
          </cell>
          <cell r="I1708" t="str">
            <v>Dr. Preeti Rawat</v>
          </cell>
          <cell r="M1708" t="str">
            <v>BACHELOR  OF  ARTS</v>
          </cell>
          <cell r="O1708">
            <v>919501852850</v>
          </cell>
        </row>
        <row r="1754">
          <cell r="B1754">
            <v>14009</v>
          </cell>
          <cell r="C1754" t="str">
            <v>H.N.B. Garhwal University Campus</v>
          </cell>
          <cell r="D1754" t="str">
            <v>HNB Garhwal, Campus, Pauri</v>
          </cell>
          <cell r="F1754" t="str">
            <v>PAURI</v>
          </cell>
          <cell r="H1754" t="str">
            <v>0     </v>
          </cell>
          <cell r="I1754" t="str">
            <v>Dr. M C Purohit</v>
          </cell>
          <cell r="M1754" t="str">
            <v>BACHELOR  OF  ARTS</v>
          </cell>
          <cell r="O1754">
            <v>917055397380</v>
          </cell>
        </row>
        <row r="1807">
          <cell r="B1807">
            <v>14018</v>
          </cell>
          <cell r="C1807" t="str">
            <v>Government P.G. College</v>
          </cell>
          <cell r="D1807" t="str">
            <v>Government PG College, Agaytmuni</v>
          </cell>
          <cell r="F1807" t="str">
            <v>AGASTYAMUNI</v>
          </cell>
          <cell r="H1807">
            <v>246421</v>
          </cell>
          <cell r="I1807" t="str">
            <v>Dr. S P Purohit</v>
          </cell>
          <cell r="M1807" t="str">
            <v>BACHELOR  OF  ARTS</v>
          </cell>
          <cell r="O1807">
            <v>919720560402</v>
          </cell>
        </row>
        <row r="1860">
          <cell r="B1860">
            <v>14046</v>
          </cell>
          <cell r="C1860" t="str">
            <v>Government Degree College</v>
          </cell>
          <cell r="D1860" t="str">
            <v>naikri</v>
          </cell>
          <cell r="F1860" t="str">
            <v>CHANDRABADNI, NAIKRI( TEHRI )</v>
          </cell>
          <cell r="H1860">
            <v>249001</v>
          </cell>
          <cell r="I1860" t="str">
            <v>Shri Manish Pawar</v>
          </cell>
          <cell r="M1860" t="str">
            <v>BACHELOR  OF  ARTS</v>
          </cell>
          <cell r="O1860">
            <v>917060892315</v>
          </cell>
        </row>
        <row r="1889">
          <cell r="B1889">
            <v>14047</v>
          </cell>
          <cell r="C1889" t="str">
            <v>Government Degree College</v>
          </cell>
          <cell r="D1889" t="str">
            <v>Government Degree College NAGNATH POKHARI</v>
          </cell>
          <cell r="F1889" t="str">
            <v>NAGNATH POKHARI (CHAMOLI)</v>
          </cell>
          <cell r="H1889">
            <v>246473</v>
          </cell>
          <cell r="I1889" t="str">
            <v>Dr. Ramanand Uniyal</v>
          </cell>
          <cell r="M1889" t="str">
            <v>BACHELOR  OF  ARTS</v>
          </cell>
          <cell r="O1889">
            <v>919012309157</v>
          </cell>
        </row>
        <row r="1927">
          <cell r="B1927">
            <v>14048</v>
          </cell>
          <cell r="C1927" t="str">
            <v>THAN SINGH RAWAT GOVERNMENT DEGREE COLLEGE</v>
          </cell>
          <cell r="D1927" t="str">
            <v>nainidanda patotiya, dhumakot</v>
          </cell>
          <cell r="E1927" t="str">
            <v>dhoomakot</v>
          </cell>
          <cell r="F1927" t="str">
            <v>PAURI</v>
          </cell>
          <cell r="H1927">
            <v>246277</v>
          </cell>
          <cell r="I1927" t="str">
            <v>DR PAWAN KUMAR</v>
          </cell>
          <cell r="M1927" t="str">
            <v>BACHELOR  OF  ARTS</v>
          </cell>
          <cell r="O1927">
            <v>919012781569</v>
          </cell>
        </row>
        <row r="1949">
          <cell r="B1949">
            <v>14049</v>
          </cell>
          <cell r="C1949" t="str">
            <v>Government Degree College, Thalisain (Pauri)</v>
          </cell>
          <cell r="D1949" t="str">
            <v>Thalisain Post office- Thalisain Patti Choprakot,  District- PAURI</v>
          </cell>
          <cell r="F1949" t="str">
            <v>PAURI</v>
          </cell>
          <cell r="H1949">
            <v>246285</v>
          </cell>
          <cell r="I1949" t="str">
            <v>DR SUDHEER SINGH RAWAT</v>
          </cell>
          <cell r="M1949" t="str">
            <v>BACHELOR  OF  ARTS</v>
          </cell>
          <cell r="O1949">
            <v>919821373168</v>
          </cell>
        </row>
        <row r="1970">
          <cell r="B1970">
            <v>14050</v>
          </cell>
          <cell r="C1970" t="str">
            <v>Government Degree College, Chaubattakhal</v>
          </cell>
          <cell r="D1970" t="str">
            <v>Chaubattakhal, Post office- Chamnau,</v>
          </cell>
          <cell r="E1970" t="str">
            <v>      </v>
          </cell>
          <cell r="F1970" t="str">
            <v>CHAUBATTAKHAL</v>
          </cell>
          <cell r="H1970">
            <v>246162</v>
          </cell>
          <cell r="I1970" t="str">
            <v>Dr. Shravan Kumar</v>
          </cell>
          <cell r="M1970" t="str">
            <v>BACHELOR  OF  ARTS</v>
          </cell>
          <cell r="O1970">
            <v>919359648164</v>
          </cell>
        </row>
        <row r="2009">
          <cell r="B2009">
            <v>14051</v>
          </cell>
          <cell r="C2009" t="str">
            <v>Goverment Degree College, Majra Mahadev (Pauri Garhwal)</v>
          </cell>
          <cell r="D2009" t="str">
            <v>Majra Mahadev, Village- Sunar Gaon, Post office-Chaura District-Pauri Garhwal</v>
          </cell>
          <cell r="F2009" t="str">
            <v>TANGA</v>
          </cell>
          <cell r="H2009">
            <v>246130</v>
          </cell>
          <cell r="I2009" t="str">
            <v>Dr. Sanjesh Kumar</v>
          </cell>
          <cell r="M2009" t="str">
            <v>BACHELOR  OF  ARTS</v>
          </cell>
          <cell r="O2009">
            <v>919084776841</v>
          </cell>
        </row>
        <row r="2040">
          <cell r="B2040">
            <v>14052</v>
          </cell>
          <cell r="C2040" t="str">
            <v>S.G.M Government Degree College, Guptkashi (Rudraprayag)</v>
          </cell>
          <cell r="D2040" t="str">
            <v>Guptkashi, District-Rudraprayag</v>
          </cell>
          <cell r="F2040" t="str">
            <v>RUDRAPRAYAG</v>
          </cell>
          <cell r="H2040">
            <v>246439</v>
          </cell>
          <cell r="I2040" t="str">
            <v>Dr. Manoram Mitra</v>
          </cell>
          <cell r="M2040" t="str">
            <v>BACHELOR  OF  ARTS</v>
          </cell>
          <cell r="O2040">
            <v>917895827228</v>
          </cell>
        </row>
        <row r="2082">
          <cell r="B2082">
            <v>14053</v>
          </cell>
          <cell r="C2082" t="str">
            <v>Government Degree College, Kaljikhal (Pauri Garhwal)</v>
          </cell>
          <cell r="D2082" t="str">
            <v>Kaljikhal, District Pauri Garhwal</v>
          </cell>
          <cell r="F2082" t="str">
            <v>PAURI GARHWAL</v>
          </cell>
          <cell r="H2082">
            <v>246146</v>
          </cell>
          <cell r="I2082" t="str">
            <v>Dr. Bablu Kumar</v>
          </cell>
          <cell r="M2082" t="str">
            <v>BACHELOR  OF  ARTS</v>
          </cell>
          <cell r="O2082">
            <v>918433105496</v>
          </cell>
        </row>
        <row r="2103">
          <cell r="B2103">
            <v>14054</v>
          </cell>
          <cell r="C2103" t="str">
            <v>Government Degree College, Rudraprayag</v>
          </cell>
          <cell r="D2103" t="str">
            <v>Rudraprayag</v>
          </cell>
          <cell r="F2103" t="str">
            <v>RUDRAPRAYAG</v>
          </cell>
          <cell r="H2103">
            <v>246171</v>
          </cell>
          <cell r="I2103" t="str">
            <v>Dr. Jagmohan Singh Rawat</v>
          </cell>
          <cell r="M2103" t="str">
            <v>BACHELOR  OF  ARTS</v>
          </cell>
          <cell r="O2103">
            <v>919412948487</v>
          </cell>
        </row>
        <row r="2118">
          <cell r="B2118">
            <v>14055</v>
          </cell>
          <cell r="C2118" t="str">
            <v>GOVERNMENT DEGREE COLLEGE UFRAINKHAL</v>
          </cell>
          <cell r="D2118" t="str">
            <v>BLOCK THAILISAIN</v>
          </cell>
          <cell r="E2118" t="str">
            <v>PAURI GARWAL</v>
          </cell>
          <cell r="F2118" t="str">
            <v>THAILISAIN</v>
          </cell>
          <cell r="H2118">
            <v>246275</v>
          </cell>
          <cell r="I2118" t="str">
            <v>DR SATISH CHANDRA JOSHI</v>
          </cell>
          <cell r="M2118" t="str">
            <v>BACHELOR  OF  ARTS</v>
          </cell>
          <cell r="O2118">
            <v>918394024170</v>
          </cell>
        </row>
        <row r="2146">
          <cell r="B2146">
            <v>14056</v>
          </cell>
          <cell r="C2146" t="str">
            <v>SHRI RAGHUNATH KIRTI CAMPUS DEVPRAYAG</v>
          </cell>
          <cell r="D2146" t="str">
            <v>Campus of Central Sanskrit University</v>
          </cell>
          <cell r="E2146" t="str">
            <v>Devprayag, Pauri Garhwal</v>
          </cell>
          <cell r="F2146" t="str">
            <v>DEVPRAYAG</v>
          </cell>
          <cell r="H2146">
            <v>249301</v>
          </cell>
          <cell r="I2146" t="str">
            <v>Dr. AVDHESH CHANDRA BIJALWAN</v>
          </cell>
          <cell r="M2146" t="str">
            <v>BACHELOR  OF  ARTS</v>
          </cell>
          <cell r="O2146">
            <v>919897306526</v>
          </cell>
        </row>
        <row r="2173">
          <cell r="B2173">
            <v>15016</v>
          </cell>
          <cell r="C2173" t="str">
            <v>R.C.U. Government P.G. College</v>
          </cell>
          <cell r="D2173" t="str">
            <v>Uttarkashi</v>
          </cell>
          <cell r="F2173" t="str">
            <v>UTTARKASHI</v>
          </cell>
          <cell r="H2173">
            <v>249193</v>
          </cell>
          <cell r="I2173" t="str">
            <v>Prof Madhu Thapaliyal</v>
          </cell>
          <cell r="M2173" t="str">
            <v>BACHELOR  OF  ARTS</v>
          </cell>
          <cell r="O2173">
            <v>917579045745</v>
          </cell>
        </row>
        <row r="2211">
          <cell r="B2211">
            <v>15024</v>
          </cell>
          <cell r="C2211" t="str">
            <v>P.S.B. Government Degree College</v>
          </cell>
          <cell r="D2211" t="str">
            <v>block-pratapnagar distt-tehri garhwal</v>
          </cell>
          <cell r="F2211" t="str">
            <v>LAMBGAON</v>
          </cell>
          <cell r="H2211">
            <v>249165</v>
          </cell>
          <cell r="I2211" t="str">
            <v>Dr. Bharat Singh Chufal</v>
          </cell>
          <cell r="M2211" t="str">
            <v>BACHELOR  OF  ARTS</v>
          </cell>
          <cell r="O2211">
            <v>919557661778</v>
          </cell>
        </row>
        <row r="2236">
          <cell r="B2236">
            <v>15027</v>
          </cell>
          <cell r="C2236" t="str">
            <v>RAJENDRA SINGH RAWAT GOVT. DEGREE COLLEGE</v>
          </cell>
          <cell r="D2236" t="str">
            <v>BARKOT</v>
          </cell>
          <cell r="E2236" t="str">
            <v>DISTT- UTTARKASHI</v>
          </cell>
          <cell r="F2236" t="str">
            <v>BARKOT</v>
          </cell>
          <cell r="H2236">
            <v>249193</v>
          </cell>
          <cell r="I2236" t="str">
            <v>Shri Daya Prasad Gairola</v>
          </cell>
          <cell r="M2236" t="str">
            <v>BACHELOR  OF  ARTS</v>
          </cell>
          <cell r="O2236">
            <v>919690323856</v>
          </cell>
        </row>
        <row r="2248">
          <cell r="B2248">
            <v>15028</v>
          </cell>
          <cell r="C2248" t="str">
            <v>Government Degree College, Thatyur (Tehri Garhwal)</v>
          </cell>
          <cell r="D2248" t="str">
            <v>Thatyur, District- Tehri Garhwal</v>
          </cell>
          <cell r="E2248" t="str">
            <v>Pin Code- 249180</v>
          </cell>
          <cell r="F2248" t="str">
            <v>THATYUR</v>
          </cell>
          <cell r="H2248">
            <v>249180</v>
          </cell>
          <cell r="I2248" t="str">
            <v>DR RAVI CHANDRA</v>
          </cell>
          <cell r="M2248" t="str">
            <v>BACHELOR  OF  ARTS</v>
          </cell>
          <cell r="O2248">
            <v>919719641799</v>
          </cell>
        </row>
        <row r="2272">
          <cell r="B2272">
            <v>15029</v>
          </cell>
          <cell r="C2272" t="str">
            <v>Government Post Graduate College, New Tehri</v>
          </cell>
          <cell r="D2272" t="str">
            <v>New Tehri District-Tehri Garhwal</v>
          </cell>
          <cell r="E2272" t="str">
            <v>Pin Code-249001</v>
          </cell>
          <cell r="F2272" t="str">
            <v>TEHRI GARHWAL</v>
          </cell>
          <cell r="H2272">
            <v>249001</v>
          </cell>
          <cell r="I2272" t="str">
            <v>Dr. Tanu Mittal</v>
          </cell>
          <cell r="M2272" t="str">
            <v>BACHELOR  OF  ARTS</v>
          </cell>
          <cell r="O2272">
            <v>919410967263</v>
          </cell>
        </row>
        <row r="2309">
          <cell r="B2309">
            <v>15030</v>
          </cell>
          <cell r="C2309" t="str">
            <v>B L J Government Degree College, Purola</v>
          </cell>
          <cell r="D2309" t="str">
            <v>Purola, District-Uttarkashi</v>
          </cell>
          <cell r="F2309" t="str">
            <v>PUROLA</v>
          </cell>
          <cell r="H2309">
            <v>249185</v>
          </cell>
          <cell r="I2309" t="str">
            <v>Shri  Krishna Dev Raturi  </v>
          </cell>
          <cell r="M2309" t="str">
            <v>BACHELOR  OF  ARTS</v>
          </cell>
          <cell r="O2309">
            <v>919639825252</v>
          </cell>
        </row>
        <row r="2341">
          <cell r="B2341">
            <v>15031</v>
          </cell>
          <cell r="C2341" t="str">
            <v>Government Degree College, Chinyalisaur (Uttarkashi)</v>
          </cell>
          <cell r="D2341" t="str">
            <v>Chinyalisaur District Uttarkashi</v>
          </cell>
          <cell r="F2341" t="str">
            <v>CHINYALI SAUR</v>
          </cell>
          <cell r="H2341">
            <v>249196</v>
          </cell>
          <cell r="I2341" t="str">
            <v>Mr. Vineet Kumar</v>
          </cell>
          <cell r="M2341" t="str">
            <v>BACHELOR  OF  ARTS</v>
          </cell>
          <cell r="O2341">
            <v>919410370152</v>
          </cell>
        </row>
        <row r="2362">
          <cell r="B2362">
            <v>15032</v>
          </cell>
          <cell r="C2362" t="str">
            <v>Government Degree College, Kamand (Tehri Garhwal)</v>
          </cell>
          <cell r="D2362" t="str">
            <v>Kamand Tehri Garhwal</v>
          </cell>
          <cell r="F2362" t="str">
            <v>TEHRI GARHWAL</v>
          </cell>
          <cell r="H2362">
            <v>249131</v>
          </cell>
          <cell r="I2362" t="str">
            <v>Dr. Rakesh Mohan Nautiyal</v>
          </cell>
          <cell r="M2362" t="str">
            <v>BACHELOR  OF  ARTS</v>
          </cell>
          <cell r="O2362">
            <v>917983380402</v>
          </cell>
        </row>
        <row r="2381">
          <cell r="B2381">
            <v>15033</v>
          </cell>
          <cell r="C2381" t="str">
            <v>Rajkiya Mahavidyalaya, Mori (Uttarkashi)</v>
          </cell>
          <cell r="D2381" t="str">
            <v>Mori</v>
          </cell>
          <cell r="E2381" t="str">
            <v>District Uttarkashi</v>
          </cell>
          <cell r="F2381" t="str">
            <v>MORI</v>
          </cell>
          <cell r="H2381">
            <v>249128</v>
          </cell>
          <cell r="I2381" t="str">
            <v>Mr. Vikesh Singh</v>
          </cell>
          <cell r="M2381" t="str">
            <v>BACHELOR  OF  ARTS</v>
          </cell>
          <cell r="O2381">
            <v>919458374285</v>
          </cell>
        </row>
        <row r="2403">
          <cell r="B2403">
            <v>15034</v>
          </cell>
          <cell r="C2403" t="str">
            <v>DHARMANAND UNIYAL GOVERNMENT DEGREE COLLEGE NARENDRA NAGAR TEHRI                                    </v>
          </cell>
          <cell r="D2403" t="str">
            <v>NARENDRA NAGAR , KANDA MAI DAUR, PTC ROAD</v>
          </cell>
          <cell r="E2403" t="str">
            <v>TEHRI GARHWAL</v>
          </cell>
          <cell r="F2403" t="str">
            <v>NARENDRA NAGAR</v>
          </cell>
          <cell r="H2403">
            <v>249175</v>
          </cell>
          <cell r="I2403" t="str">
            <v>Devendra Kumar</v>
          </cell>
          <cell r="M2403" t="str">
            <v>BACHELOR  OF  ARTS</v>
          </cell>
          <cell r="O2403">
            <v>919412900736</v>
          </cell>
        </row>
        <row r="2429">
          <cell r="C2429" t="str">
            <v>INDER SINGH RAWAT GOVERMENT DEGREE COLLEGE PAUKHAL</v>
          </cell>
          <cell r="D2429" t="str">
            <v>PAUKHAL,</v>
          </cell>
          <cell r="E2429" t="str">
            <v>Vill Kandi Molno, PO Paukhal</v>
          </cell>
          <cell r="F2429" t="str">
            <v>TEHRI GARHWAL</v>
          </cell>
          <cell r="H2429">
            <v>249161</v>
          </cell>
          <cell r="I2429" t="str">
            <v>Dr. Balak Ram Bhadri</v>
          </cell>
          <cell r="M2429" t="str">
            <v>BACHELOR  OF  ARTS</v>
          </cell>
          <cell r="O2429">
            <v>919410398801</v>
          </cell>
        </row>
        <row r="2466">
          <cell r="B2466">
            <v>16000</v>
          </cell>
          <cell r="C2466" t="str">
            <v>U.O.U. Model Study Center</v>
          </cell>
          <cell r="D2466" t="str">
            <v>UTTARAKHAND OPEN UNIVERSITY,Behind Transport Nagar,</v>
          </cell>
          <cell r="E2466" t="str">
            <v>Vishwavidyalaya Marg,</v>
          </cell>
          <cell r="F2466" t="str">
            <v>HALDWANI</v>
          </cell>
          <cell r="H2466">
            <v>263139</v>
          </cell>
          <cell r="I2466" t="str">
            <v>Dr. Vishal Kumar Sharma</v>
          </cell>
          <cell r="M2466" t="str">
            <v>BACHELOR  OF  ARTS</v>
          </cell>
          <cell r="O2466">
            <v>919410725380</v>
          </cell>
        </row>
        <row r="2565">
          <cell r="B2565">
            <v>16022</v>
          </cell>
          <cell r="C2565" t="str">
            <v>PNG Government PG College</v>
          </cell>
          <cell r="D2565" t="str">
            <v>Ramnagar, Nainital, 244715</v>
          </cell>
          <cell r="F2565" t="str">
            <v>RAMNAGAR</v>
          </cell>
          <cell r="H2565">
            <v>244715</v>
          </cell>
          <cell r="I2565" t="str">
            <v>Dr. Deepak Khati</v>
          </cell>
          <cell r="M2565" t="str">
            <v>BACHELOR  OF  ARTS</v>
          </cell>
          <cell r="O2565">
            <v>919411537116</v>
          </cell>
        </row>
        <row r="2612">
          <cell r="B2612">
            <v>16023</v>
          </cell>
          <cell r="C2612" t="str">
            <v>S.B.S Government P.G College</v>
          </cell>
          <cell r="D2612" t="str">
            <v>Rudrapur (U.S Nagar</v>
          </cell>
          <cell r="F2612" t="str">
            <v>RUDRAPUR</v>
          </cell>
          <cell r="H2612">
            <v>263148</v>
          </cell>
          <cell r="I2612" t="str">
            <v>PROF. USHA PANT JOSHI</v>
          </cell>
          <cell r="M2612" t="str">
            <v>BACHELOR  OF  ARTS</v>
          </cell>
          <cell r="O2612">
            <v>919412410984</v>
          </cell>
        </row>
        <row r="2665">
          <cell r="B2665">
            <v>16034</v>
          </cell>
          <cell r="C2665" t="str">
            <v>M.B. Government P.G. College</v>
          </cell>
          <cell r="D2665" t="str">
            <v>Nainital Road</v>
          </cell>
          <cell r="F2665" t="str">
            <v>HALDWANI</v>
          </cell>
          <cell r="H2665">
            <v>261319</v>
          </cell>
          <cell r="I2665" t="str">
            <v>DR N S SIJWALI</v>
          </cell>
          <cell r="M2665" t="str">
            <v>BACHELOR  OF  ARTS</v>
          </cell>
          <cell r="O2665">
            <v>917536881605</v>
          </cell>
        </row>
        <row r="2716">
          <cell r="B2716">
            <v>16047</v>
          </cell>
          <cell r="C2716" t="str">
            <v>Renaissance College of Hotel Management &amp; Catering Techonology</v>
          </cell>
          <cell r="D2716" t="str">
            <v>Basai, PO- Peerumandra, Ramnagar</v>
          </cell>
          <cell r="F2716" t="str">
            <v>RAMNAGAR</v>
          </cell>
          <cell r="H2716">
            <v>244715</v>
          </cell>
          <cell r="I2716" t="str">
            <v>Mr. Kunal Madan</v>
          </cell>
          <cell r="M2716" t="str">
            <v>C. Voc.  (Soft Skill &amp; E- Office Management)</v>
          </cell>
          <cell r="O2716">
            <v>919897836860</v>
          </cell>
        </row>
        <row r="2723">
          <cell r="B2723">
            <v>16052</v>
          </cell>
          <cell r="C2723" t="str">
            <v>Radhey Hari Government P.G. College</v>
          </cell>
          <cell r="D2723" t="str">
            <v>Kashipur, U.S Nagar</v>
          </cell>
          <cell r="F2723" t="str">
            <v>KASHIPUR</v>
          </cell>
          <cell r="H2723">
            <v>244713</v>
          </cell>
          <cell r="I2723" t="str">
            <v>Dr. Tilak Ram Prajapati</v>
          </cell>
          <cell r="M2723" t="str">
            <v>BACHELOR  OF  ARTS</v>
          </cell>
          <cell r="O2723">
            <v>918273121147</v>
          </cell>
        </row>
        <row r="2765">
          <cell r="B2765">
            <v>16071</v>
          </cell>
          <cell r="C2765" t="str">
            <v>Government Degree College</v>
          </cell>
          <cell r="D2765" t="str">
            <v>Kotabagh, Disst Nainital</v>
          </cell>
          <cell r="F2765" t="str">
            <v>KOTABAGH, NAINITAL</v>
          </cell>
          <cell r="H2765">
            <v>263134</v>
          </cell>
          <cell r="I2765" t="str">
            <v>Dr. Satyanandan Bhagat</v>
          </cell>
          <cell r="M2765" t="str">
            <v>BACHELOR  OF  ARTS</v>
          </cell>
          <cell r="O2765">
            <v>917895280679</v>
          </cell>
        </row>
        <row r="2787">
          <cell r="B2787">
            <v>16072</v>
          </cell>
          <cell r="C2787" t="str">
            <v>Pt. P. Tewari Government Degree College</v>
          </cell>
          <cell r="D2787" t="str">
            <v>Doshapani</v>
          </cell>
          <cell r="E2787" t="str">
            <v>-</v>
          </cell>
          <cell r="F2787" t="str">
            <v>DOSHAPANI, NAINITAL</v>
          </cell>
          <cell r="H2787">
            <v>263136</v>
          </cell>
          <cell r="I2787" t="str">
            <v>Dr. Anita Bisht</v>
          </cell>
          <cell r="M2787" t="str">
            <v>BACHELOR  OF  ARTS</v>
          </cell>
          <cell r="O2787">
            <v>918449380532</v>
          </cell>
        </row>
        <row r="2800">
          <cell r="B2800">
            <v>16090</v>
          </cell>
          <cell r="C2800" t="str">
            <v>H.N.B. Government P.G. College</v>
          </cell>
          <cell r="D2800" t="str">
            <v>Khatima</v>
          </cell>
          <cell r="E2800" t="str">
            <v>District Udham Singh Nagar</v>
          </cell>
          <cell r="F2800" t="str">
            <v>KHATIMA</v>
          </cell>
          <cell r="H2800">
            <v>262308</v>
          </cell>
          <cell r="I2800" t="str">
            <v>DR. GIRDHAR JOSHI</v>
          </cell>
          <cell r="M2800" t="str">
            <v>BACHELOR  OF  ARTS</v>
          </cell>
          <cell r="O2800">
            <v>917819075236</v>
          </cell>
        </row>
        <row r="2843">
          <cell r="B2843">
            <v>16097</v>
          </cell>
          <cell r="C2843" t="str">
            <v>PAL College of Technology And Management</v>
          </cell>
          <cell r="D2843" t="str">
            <v>PAL COLLEGE OF TECHNOLOGY AND MANAGEMENT</v>
          </cell>
          <cell r="E2843" t="str">
            <v>RTO ROAD KUSUMKHERA HALDWANI</v>
          </cell>
          <cell r="F2843" t="str">
            <v>HALDWANI</v>
          </cell>
          <cell r="H2843">
            <v>263139</v>
          </cell>
          <cell r="I2843" t="str">
            <v>Mr. Tarun Joshi</v>
          </cell>
          <cell r="M2843" t="str">
            <v>Bachelor  of  Computer Applications</v>
          </cell>
          <cell r="O2843">
            <v>919808734288</v>
          </cell>
        </row>
        <row r="2856">
          <cell r="B2856">
            <v>16101</v>
          </cell>
          <cell r="C2856" t="str">
            <v>Government Degree College</v>
          </cell>
          <cell r="D2856" t="str">
            <v>Banbasa</v>
          </cell>
          <cell r="F2856" t="str">
            <v>BANBASA</v>
          </cell>
          <cell r="H2856">
            <v>262310</v>
          </cell>
          <cell r="I2856" t="str">
            <v>Dr. Rajeev Kumar</v>
          </cell>
          <cell r="M2856" t="str">
            <v>BACHELOR  OF  ARTS</v>
          </cell>
          <cell r="O2856">
            <v>919758948140</v>
          </cell>
        </row>
        <row r="2880">
          <cell r="B2880">
            <v>16116</v>
          </cell>
          <cell r="C2880" t="str">
            <v>GOVT.DEGREE COLLEGE TANAKPUR</v>
          </cell>
          <cell r="D2880" t="str">
            <v>GOVT.DEGREE COLLEGE TANAKPUR</v>
          </cell>
          <cell r="F2880" t="str">
            <v>TANAKPUR</v>
          </cell>
          <cell r="H2880">
            <v>262309</v>
          </cell>
          <cell r="I2880" t="str">
            <v>PROF. MAHENDRA SINGH CHAUHAN</v>
          </cell>
          <cell r="M2880" t="str">
            <v>BACHELOR  OF  ARTS</v>
          </cell>
          <cell r="O2880">
            <v>917895929595</v>
          </cell>
        </row>
        <row r="2901">
          <cell r="B2901">
            <v>16117</v>
          </cell>
          <cell r="C2901" t="str">
            <v>INDRA PRIYDARSHANI GOVT.P.G.GIRLS COMMERCE COLLEGE HALDWANI</v>
          </cell>
          <cell r="D2901" t="str">
            <v>INDRA PRIYDARSHANI GOVT.P.G.GIRLS COMMERCE COLLEGE HALDWANI</v>
          </cell>
          <cell r="E2901" t="str">
            <v>NABABI ROAD HALDWANI</v>
          </cell>
          <cell r="F2901" t="str">
            <v>HALDWANI</v>
          </cell>
          <cell r="H2901">
            <v>263139</v>
          </cell>
          <cell r="I2901" t="str">
            <v>Dr. Fakeer Singh</v>
          </cell>
          <cell r="M2901" t="str">
            <v>BACHELOR  OF  ARTS</v>
          </cell>
          <cell r="O2901">
            <v>919412504182</v>
          </cell>
        </row>
        <row r="2922">
          <cell r="B2922">
            <v>16118</v>
          </cell>
          <cell r="C2922" t="str">
            <v>GOVERNMENT POST GRADUATE COLLEGE, SITARGANJ</v>
          </cell>
          <cell r="D2922" t="str">
            <v>GOVERNMENT POST GRADUATE COLLEGE, SITARGANJ</v>
          </cell>
          <cell r="E2922" t="str">
            <v>DISST-U.S.NAGAR</v>
          </cell>
          <cell r="F2922" t="str">
            <v>SITARGANJ, U.S. NAGAR</v>
          </cell>
          <cell r="H2922">
            <v>262405</v>
          </cell>
          <cell r="I2922" t="str">
            <v>Dr. Abhimanyu Kumar</v>
          </cell>
          <cell r="M2922" t="str">
            <v>BACHELOR  OF  ARTS</v>
          </cell>
          <cell r="O2922">
            <v>919759783114</v>
          </cell>
        </row>
        <row r="2948">
          <cell r="B2948">
            <v>16119</v>
          </cell>
          <cell r="C2948" t="str">
            <v>R.L.S MEMORIAL DEGREE COLLEGE JASPUR</v>
          </cell>
          <cell r="D2948" t="str">
            <v>R.L.S MEMORIAL DEGREE COLLEGE JASPUR NH-74,AFZALGARH ROAD KISHANPUR TEH-JASPUR D</v>
          </cell>
          <cell r="F2948" t="str">
            <v>JASPUR</v>
          </cell>
          <cell r="H2948">
            <v>244712</v>
          </cell>
          <cell r="I2948" t="str">
            <v>Mr Vinay Chauhan</v>
          </cell>
          <cell r="M2948" t="str">
            <v>BACHELOR  OF  ARTS</v>
          </cell>
          <cell r="O2948">
            <v>917351986736</v>
          </cell>
        </row>
        <row r="2978">
          <cell r="B2978">
            <v>16120</v>
          </cell>
          <cell r="C2978" t="str">
            <v>GOVERNMENT P.G. COLLEGE</v>
          </cell>
          <cell r="D2978" t="str">
            <v>village- rani nangal, fauji colony, tehsil bazpur</v>
          </cell>
          <cell r="F2978" t="str">
            <v>BAZPUR</v>
          </cell>
          <cell r="H2978">
            <v>262401</v>
          </cell>
          <cell r="I2978" t="str">
            <v>Dr. Adarsh Kumar Chaudhary</v>
          </cell>
          <cell r="M2978" t="str">
            <v>BACHELOR  OF  ARTS</v>
          </cell>
          <cell r="O2978">
            <v>919456508571</v>
          </cell>
        </row>
        <row r="3015">
          <cell r="B3015">
            <v>16121</v>
          </cell>
          <cell r="C3015" t="str">
            <v>DR. SUSHILA TIWARI PRIVATE DEGREE COLLEGE, SITARGANJ</v>
          </cell>
          <cell r="D3015" t="str">
            <v>chintimazra post office sitarganj</v>
          </cell>
          <cell r="F3015" t="str">
            <v>SITARGANJ</v>
          </cell>
          <cell r="H3015">
            <v>262405</v>
          </cell>
          <cell r="I3015" t="str">
            <v>Dr. Seema Sukheja</v>
          </cell>
          <cell r="M3015" t="str">
            <v>BACHELOR  OF  ARTS</v>
          </cell>
          <cell r="O3015">
            <v>919760445951</v>
          </cell>
        </row>
        <row r="3032">
          <cell r="B3032">
            <v>16122</v>
          </cell>
          <cell r="C3032" t="str">
            <v>GOVERNMENT DEGREE COLLEGE, PATLOT</v>
          </cell>
          <cell r="D3032" t="str">
            <v>PATLOT</v>
          </cell>
          <cell r="E3032" t="str">
            <v>DISTRICT- NAINITAL</v>
          </cell>
          <cell r="F3032" t="str">
            <v>TANGA</v>
          </cell>
          <cell r="H3032">
            <v>263157</v>
          </cell>
          <cell r="I3032" t="str">
            <v>Shri Devendra Lal</v>
          </cell>
          <cell r="M3032" t="str">
            <v>BACHELOR  OF  ARTS</v>
          </cell>
          <cell r="O3032">
            <v>919458314064</v>
          </cell>
        </row>
        <row r="3055">
          <cell r="B3055">
            <v>16123</v>
          </cell>
          <cell r="C3055" t="str">
            <v>Lal Bahadur Shastri Government Degree College, Halduchaur, Haldwani</v>
          </cell>
          <cell r="D3055" t="str">
            <v>Halduchaur, Haldwani</v>
          </cell>
          <cell r="E3055" t="str">
            <v>District- Nainital (Uttarakhand)</v>
          </cell>
          <cell r="F3055" t="str">
            <v>HALDWANI</v>
          </cell>
          <cell r="H3055">
            <v>263139</v>
          </cell>
          <cell r="I3055" t="str">
            <v>Dr. Rita Durgapal</v>
          </cell>
          <cell r="M3055" t="str">
            <v>BACHELOR  OF  ARTS</v>
          </cell>
          <cell r="O3055">
            <v>919412913507</v>
          </cell>
        </row>
        <row r="3084">
          <cell r="B3084">
            <v>16125</v>
          </cell>
          <cell r="C3084" t="str">
            <v>MIET Kumaun Engineering College, Lamachaur, Haldwani</v>
          </cell>
          <cell r="D3084" t="str">
            <v>Shiksha Nagar, Lamachaur</v>
          </cell>
          <cell r="E3084" t="str">
            <v>Kaladhungi Road Haldwani, District-Nainital</v>
          </cell>
          <cell r="F3084" t="str">
            <v>HALDWANI</v>
          </cell>
          <cell r="H3084">
            <v>263139</v>
          </cell>
          <cell r="I3084" t="str">
            <v>Dr. Tarun Kumar</v>
          </cell>
          <cell r="M3084" t="str">
            <v>BACHELOR  OF  ARTS</v>
          </cell>
          <cell r="O3084">
            <v>919720615304</v>
          </cell>
        </row>
        <row r="3102">
          <cell r="B3102">
            <v>16128</v>
          </cell>
          <cell r="C3102" t="str">
            <v>Government Degree College, Kichha (Udham Singh Nagar)</v>
          </cell>
          <cell r="D3102" t="str">
            <v>Kichha, District Udham Singh Nagar</v>
          </cell>
          <cell r="F3102" t="str">
            <v>KICHHA, U.S. NAGAR</v>
          </cell>
          <cell r="H3102">
            <v>263148</v>
          </cell>
          <cell r="I3102" t="str">
            <v>Dr. Naresh Kumar</v>
          </cell>
          <cell r="M3102" t="str">
            <v>BACHELOR  OF  ARTS</v>
          </cell>
          <cell r="O3102">
            <v>917454859510</v>
          </cell>
        </row>
        <row r="3123">
          <cell r="B3123">
            <v>16129</v>
          </cell>
          <cell r="C3123" t="str">
            <v>Government Degree College, Maldhanchaur</v>
          </cell>
          <cell r="D3123" t="str">
            <v>Maldhanchaur, Tehsil Ramnagar, District Nainital</v>
          </cell>
          <cell r="F3123" t="str">
            <v>RAMNAGAR</v>
          </cell>
          <cell r="H3123">
            <v>244713</v>
          </cell>
          <cell r="I3123" t="str">
            <v>Shri Pradeep Chandra</v>
          </cell>
          <cell r="M3123" t="str">
            <v>BACHELOR  OF  ARTS</v>
          </cell>
          <cell r="O3123">
            <v>919105407887</v>
          </cell>
        </row>
        <row r="3142">
          <cell r="B3142">
            <v>16130</v>
          </cell>
          <cell r="C3142" t="str">
            <v>Government Degree College, Ramgarh (Nainital)</v>
          </cell>
          <cell r="D3142" t="str">
            <v>Ramgarh</v>
          </cell>
          <cell r="E3142" t="str">
            <v>District Nainital</v>
          </cell>
          <cell r="F3142" t="str">
            <v>RAMGARH (NAINITAL)</v>
          </cell>
          <cell r="H3142">
            <v>263158</v>
          </cell>
          <cell r="I3142" t="str">
            <v>Shri Haresh Ram</v>
          </cell>
          <cell r="M3142" t="str">
            <v>BACHELOR  OF  ARTS</v>
          </cell>
          <cell r="O3142">
            <v>919410337598</v>
          </cell>
        </row>
        <row r="3162">
          <cell r="B3162">
            <v>16131</v>
          </cell>
          <cell r="C3162" t="str">
            <v>Maharana Pratap Government Degree College, Nanakmatta (Udham Singh Nagar)</v>
          </cell>
          <cell r="D3162" t="str">
            <v>Nanakmatta District Udham Singh Nagar</v>
          </cell>
          <cell r="F3162" t="str">
            <v>NANAKMATA</v>
          </cell>
          <cell r="H3162">
            <v>262311</v>
          </cell>
          <cell r="I3162" t="str">
            <v>DR MRITUNJAY SHARMA</v>
          </cell>
          <cell r="M3162" t="str">
            <v>BACHELOR  OF  ARTS</v>
          </cell>
          <cell r="O3162">
            <v>919897737850</v>
          </cell>
        </row>
        <row r="3184">
          <cell r="B3184">
            <v>16132</v>
          </cell>
          <cell r="C3184" t="str">
            <v>Shri Gurunanak Dev Post Graduate College, Nanakmatta</v>
          </cell>
          <cell r="D3184" t="str">
            <v>Near Dudhwala Kuwan, Gurudwara road Nanakmatta</v>
          </cell>
          <cell r="E3184" t="str">
            <v>Tehsil Sitarganj District U S Nagar</v>
          </cell>
          <cell r="F3184" t="str">
            <v>NANAKMATA</v>
          </cell>
          <cell r="H3184">
            <v>262311</v>
          </cell>
          <cell r="I3184" t="str">
            <v>Dr. Indu Bala</v>
          </cell>
          <cell r="M3184" t="str">
            <v>BACHELOR  OF  ARTS</v>
          </cell>
          <cell r="O3184">
            <v>919456821765</v>
          </cell>
        </row>
        <row r="3209">
          <cell r="B3209">
            <v>16133</v>
          </cell>
          <cell r="C3209" t="str">
            <v>Shaheed Shree Khemchandra Dourbi Government Degree College, Betalghat (Nainital)  </v>
          </cell>
          <cell r="D3209" t="str">
            <v>Betalghat District Nainital</v>
          </cell>
          <cell r="F3209" t="str">
            <v>BETALGHAT</v>
          </cell>
          <cell r="H3209">
            <v>263134</v>
          </cell>
          <cell r="I3209" t="str">
            <v>Dr. SUNIL KUMAR MAURYA</v>
          </cell>
          <cell r="M3209" t="str">
            <v>BACHELOR  OF  ARTS</v>
          </cell>
          <cell r="O3209">
            <v>917007945821</v>
          </cell>
        </row>
        <row r="3227">
          <cell r="B3227">
            <v>16134</v>
          </cell>
          <cell r="C3227" t="str">
            <v>KUMAUN UNIVERSITY</v>
          </cell>
          <cell r="D3227" t="str">
            <v>Study Center Code- 16134</v>
          </cell>
          <cell r="E3227" t="str">
            <v>Kumaun University- "Campus Bhimtal"</v>
          </cell>
          <cell r="F3227" t="str">
            <v>BHIMTAL</v>
          </cell>
          <cell r="H3227">
            <v>263136</v>
          </cell>
          <cell r="I3227" t="str">
            <v>Prof. BEENA PANDE</v>
          </cell>
          <cell r="M3227" t="str">
            <v>BACHELOR  OF  ARTS</v>
          </cell>
          <cell r="O3227">
            <v>919410349047</v>
          </cell>
        </row>
        <row r="3255">
          <cell r="B3255">
            <v>16136</v>
          </cell>
          <cell r="C3255" t="str">
            <v>GOVERNMENT DEGREE COLLEGE, JASPUR</v>
          </cell>
          <cell r="D3255" t="str">
            <v>JASPUR</v>
          </cell>
          <cell r="E3255" t="str">
            <v>DISTRICT- UDHAM SINGH NAGAR</v>
          </cell>
          <cell r="F3255" t="str">
            <v>JASPUR</v>
          </cell>
          <cell r="H3255">
            <v>244712</v>
          </cell>
          <cell r="I3255" t="str">
            <v>DR RITIKA VISHNOI</v>
          </cell>
          <cell r="M3255" t="str">
            <v>BACHELOR  OF  ARTS</v>
          </cell>
          <cell r="O3255">
            <v>918392887353</v>
          </cell>
        </row>
        <row r="3286">
          <cell r="B3286">
            <v>16137</v>
          </cell>
          <cell r="C3286" t="str">
            <v>SITARGANJ CENTRAL JAIL</v>
          </cell>
          <cell r="D3286" t="str">
            <v>SITARGANJ</v>
          </cell>
          <cell r="E3286" t="str">
            <v>UDHAMSINGH NAGAR</v>
          </cell>
          <cell r="F3286" t="str">
            <v>SITARGANJ</v>
          </cell>
          <cell r="H3286">
            <v>262405</v>
          </cell>
          <cell r="I3286" t="str">
            <v>Superintendent Central Jail Sitarganj</v>
          </cell>
          <cell r="M3286" t="str">
            <v>BACHELOR  OF  ARTS</v>
          </cell>
          <cell r="O3286">
            <v>910059442970</v>
          </cell>
        </row>
        <row r="3307">
          <cell r="B3307">
            <v>17007</v>
          </cell>
          <cell r="C3307" t="str">
            <v>Government P.G. College, Ranikhet</v>
          </cell>
          <cell r="D3307" t="str">
            <v>Govt P.G.College Ranikhet</v>
          </cell>
          <cell r="F3307" t="str">
            <v>RANIKHET</v>
          </cell>
          <cell r="H3307">
            <v>263645</v>
          </cell>
          <cell r="I3307" t="str">
            <v>Dr. J S Rawat</v>
          </cell>
          <cell r="M3307" t="str">
            <v>BACHELOR  OF  ARTS</v>
          </cell>
          <cell r="O3307">
            <v>918449659591</v>
          </cell>
        </row>
        <row r="3352">
          <cell r="B3352">
            <v>17013</v>
          </cell>
          <cell r="C3352" t="str">
            <v>Government P.G.College</v>
          </cell>
          <cell r="D3352" t="str">
            <v>Govt P.G.College Dwarahat Almora</v>
          </cell>
          <cell r="F3352" t="str">
            <v>DWARAHAT</v>
          </cell>
          <cell r="H3352">
            <v>0</v>
          </cell>
          <cell r="I3352" t="str">
            <v>Dr. Prakash Chandra</v>
          </cell>
          <cell r="M3352" t="str">
            <v>BACHELOR  OF  ARTS</v>
          </cell>
          <cell r="O3352">
            <v>917409393488</v>
          </cell>
        </row>
        <row r="3386">
          <cell r="B3386">
            <v>17030</v>
          </cell>
          <cell r="C3386" t="str">
            <v>Government Degree College</v>
          </cell>
          <cell r="D3386" t="str">
            <v>Government Degree College, Karanprayag</v>
          </cell>
          <cell r="F3386" t="str">
            <v>KARANPRAYAG</v>
          </cell>
          <cell r="H3386">
            <v>246444</v>
          </cell>
          <cell r="I3386" t="str">
            <v>Dr. R C Bhatt</v>
          </cell>
          <cell r="M3386" t="str">
            <v>BACHELOR  OF  ARTS</v>
          </cell>
          <cell r="O3386">
            <v>919456153590</v>
          </cell>
        </row>
        <row r="3423">
          <cell r="B3423">
            <v>17059</v>
          </cell>
          <cell r="C3423" t="str">
            <v>Government Degree College, Bhikiyasen</v>
          </cell>
          <cell r="D3423" t="str">
            <v>GOVERMENT DEGREE COLLEGE BHIKIYASEN</v>
          </cell>
          <cell r="F3423" t="str">
            <v>RANIKHET SADAR BAZAR</v>
          </cell>
          <cell r="H3423">
            <v>263667</v>
          </cell>
          <cell r="I3423" t="str">
            <v>Shri Kaushal Kumar</v>
          </cell>
          <cell r="M3423" t="str">
            <v>BACHELOR  OF  ARTS</v>
          </cell>
          <cell r="O3423">
            <v>917500924117</v>
          </cell>
        </row>
        <row r="3450">
          <cell r="B3450">
            <v>17062</v>
          </cell>
          <cell r="C3450" t="str">
            <v>Government Degree College</v>
          </cell>
          <cell r="D3450" t="str">
            <v>Government Degree College  Chaukhutia</v>
          </cell>
          <cell r="E3450" t="str">
            <v>Post- Chaukhutia 263656</v>
          </cell>
          <cell r="F3450" t="str">
            <v>CHAUKHUTIA</v>
          </cell>
          <cell r="H3450">
            <v>263656</v>
          </cell>
          <cell r="I3450" t="str">
            <v>DR VIJAPAL MUND</v>
          </cell>
          <cell r="M3450" t="str">
            <v>BACHELOR  OF  ARTS</v>
          </cell>
          <cell r="O3450">
            <v>919899383703</v>
          </cell>
        </row>
        <row r="3475">
          <cell r="B3475">
            <v>17063</v>
          </cell>
          <cell r="C3475" t="str">
            <v>Government Degree College</v>
          </cell>
          <cell r="D3475" t="str">
            <v>GOVERNMENT DEGREE COLLERGE, GAIRSAIN</v>
          </cell>
          <cell r="F3475" t="str">
            <v>Gairsain, CHAMOLI</v>
          </cell>
          <cell r="H3475">
            <v>246428</v>
          </cell>
          <cell r="I3475" t="str">
            <v>DR INDAR SINGH KOHALI</v>
          </cell>
          <cell r="M3475" t="str">
            <v>BACHELOR  OF  ARTS</v>
          </cell>
          <cell r="O3475">
            <v>919639199684</v>
          </cell>
        </row>
        <row r="3502">
          <cell r="B3502">
            <v>17065</v>
          </cell>
          <cell r="C3502" t="str">
            <v>GOVT.DEGREE COLLEGE BHATROJKHAN</v>
          </cell>
          <cell r="D3502" t="str">
            <v>GOVT.DEGREE COLLEGE BHATROJKHAN</v>
          </cell>
          <cell r="F3502" t="str">
            <v>BHATRAUJ KHAN</v>
          </cell>
          <cell r="H3502">
            <v>263646</v>
          </cell>
          <cell r="I3502" t="str">
            <v>Dr. Rupa Yadav</v>
          </cell>
          <cell r="M3502" t="str">
            <v>BACHELOR  OF  ARTS</v>
          </cell>
          <cell r="O3502">
            <v>918791344144</v>
          </cell>
        </row>
        <row r="3523">
          <cell r="B3523">
            <v>17066</v>
          </cell>
          <cell r="C3523" t="str">
            <v>GOVERNMENT P.G. COLLEGE , KUNIDHAR, MANILA, ALMORA</v>
          </cell>
          <cell r="D3523" t="str">
            <v>MANILA, DISTRICT-ALMORA</v>
          </cell>
          <cell r="E3523" t="str">
            <v>UTTARAKHAND, PIN CODE- 263667</v>
          </cell>
          <cell r="F3523" t="str">
            <v>TANGA</v>
          </cell>
          <cell r="H3523">
            <v>263667</v>
          </cell>
          <cell r="I3523" t="str">
            <v>Dr. Kheela Koranga</v>
          </cell>
          <cell r="M3523" t="str">
            <v>BACHELOR  OF  ARTS</v>
          </cell>
          <cell r="O3523">
            <v>917060984221</v>
          </cell>
        </row>
        <row r="3546">
          <cell r="B3546">
            <v>17067</v>
          </cell>
          <cell r="C3546" t="str">
            <v>Government Post Graduate College, Siyalde (Almora)</v>
          </cell>
          <cell r="D3546" t="str">
            <v>Siyalde District- Almora</v>
          </cell>
          <cell r="F3546" t="str">
            <v>ALMORA</v>
          </cell>
          <cell r="H3546">
            <v>263661</v>
          </cell>
          <cell r="I3546" t="str">
            <v>Dr. Jagdeesh Chandra</v>
          </cell>
          <cell r="M3546" t="str">
            <v>BACHELOR  OF  ARTS</v>
          </cell>
          <cell r="O3546">
            <v>919536278180</v>
          </cell>
        </row>
        <row r="3566">
          <cell r="B3566">
            <v>17068</v>
          </cell>
          <cell r="C3566" t="str">
            <v>Government Post Graduate College, Gopeshwar</v>
          </cell>
          <cell r="D3566" t="str">
            <v>Gopeshwar, District- Chamoli</v>
          </cell>
          <cell r="F3566" t="str">
            <v>GOPESHWAR</v>
          </cell>
          <cell r="H3566">
            <v>246401</v>
          </cell>
          <cell r="I3566" t="str">
            <v>Dr. Jagmohan Singh Negi</v>
          </cell>
          <cell r="M3566" t="str">
            <v>BACHELOR  OF  ARTS</v>
          </cell>
          <cell r="O3566">
            <v>919411386678</v>
          </cell>
        </row>
        <row r="3608">
          <cell r="B3608">
            <v>17069</v>
          </cell>
          <cell r="C3608" t="str">
            <v>Soban Singh Jeena University Campus, Almora</v>
          </cell>
          <cell r="D3608" t="str">
            <v>Almora</v>
          </cell>
          <cell r="E3608" t="str">
            <v>Pin Code- 263601</v>
          </cell>
          <cell r="F3608" t="str">
            <v>ALMORA</v>
          </cell>
          <cell r="H3608">
            <v>263601</v>
          </cell>
          <cell r="I3608" t="str">
            <v>Prof. P S Bisht</v>
          </cell>
          <cell r="M3608" t="str">
            <v>BACHELOR  OF  ARTS</v>
          </cell>
          <cell r="O3608">
            <v>919412092013</v>
          </cell>
        </row>
        <row r="3650">
          <cell r="B3650">
            <v>17070</v>
          </cell>
          <cell r="C3650" t="str">
            <v>Shri Ram Singh Dhoni Government Degree College, Jainti (Almora)</v>
          </cell>
          <cell r="D3650" t="str">
            <v>Jainti, District Almora</v>
          </cell>
          <cell r="E3650" t="str">
            <v>Uttarakhand</v>
          </cell>
          <cell r="F3650" t="str">
            <v>ALMORA</v>
          </cell>
          <cell r="H3650">
            <v>263626</v>
          </cell>
          <cell r="I3650" t="str">
            <v>Smt. Hemlata Oli</v>
          </cell>
          <cell r="M3650" t="str">
            <v>BACHELOR  OF  ARTS</v>
          </cell>
          <cell r="O3650">
            <v>917465907911</v>
          </cell>
        </row>
        <row r="3669">
          <cell r="B3669">
            <v>17071</v>
          </cell>
          <cell r="C3669" t="str">
            <v>H S B Government Degree College, Someshwar (Almora)</v>
          </cell>
          <cell r="D3669" t="str">
            <v>Someshwar, District Almora</v>
          </cell>
          <cell r="F3669" t="str">
            <v>SOMESHWAR</v>
          </cell>
          <cell r="H3669">
            <v>263637</v>
          </cell>
          <cell r="I3669" t="str">
            <v>Dr. Amita Prakash</v>
          </cell>
          <cell r="M3669" t="str">
            <v>BACHELOR  OF  ARTS</v>
          </cell>
          <cell r="O3669">
            <v>919412314814</v>
          </cell>
        </row>
        <row r="3699">
          <cell r="B3699">
            <v>17072</v>
          </cell>
          <cell r="C3699" t="str">
            <v>Government Degree College, Nandasain (Chamoli)</v>
          </cell>
          <cell r="D3699" t="str">
            <v>Nandasain, Post office Malai, District Chamoli</v>
          </cell>
          <cell r="E3699" t="str">
            <v>Pin Code-246487</v>
          </cell>
          <cell r="F3699" t="str">
            <v>CHAMOLI</v>
          </cell>
          <cell r="H3699">
            <v>246487</v>
          </cell>
          <cell r="I3699" t="str">
            <v>Dr. Neetu Dutt Nautiyal</v>
          </cell>
          <cell r="M3699" t="str">
            <v>BACHELOR  OF  ARTS</v>
          </cell>
          <cell r="O3699">
            <v>919548894611</v>
          </cell>
        </row>
        <row r="3720">
          <cell r="B3720">
            <v>17073</v>
          </cell>
          <cell r="C3720" t="str">
            <v>Government Degree College, Gururabanj (Almora)</v>
          </cell>
          <cell r="D3720" t="str">
            <v>Gururabanj, Tehsil Bhanoli District-Almora</v>
          </cell>
          <cell r="E3720" t="str">
            <v>Pin code-263623</v>
          </cell>
          <cell r="F3720" t="str">
            <v>ALMORA</v>
          </cell>
          <cell r="H3720">
            <v>263623</v>
          </cell>
          <cell r="I3720" t="str">
            <v>Dr. Manju Chandra</v>
          </cell>
          <cell r="M3720" t="str">
            <v>BACHELOR  OF  ARTS</v>
          </cell>
          <cell r="O3720">
            <v>919410309610</v>
          </cell>
        </row>
        <row r="3741">
          <cell r="B3741">
            <v>17074</v>
          </cell>
          <cell r="C3741" t="str">
            <v>Government Degree College, Masi (Almora)</v>
          </cell>
          <cell r="D3741" t="str">
            <v>Village &amp; Post Masi District Almora</v>
          </cell>
          <cell r="F3741" t="str">
            <v>ALMORA</v>
          </cell>
          <cell r="H3741">
            <v>263658</v>
          </cell>
          <cell r="I3741" t="str">
            <v>Dr. Sanjeev Kumar</v>
          </cell>
          <cell r="M3741" t="str">
            <v>BACHELOR  OF  ARTS</v>
          </cell>
          <cell r="O3741">
            <v>919917342327</v>
          </cell>
        </row>
        <row r="3761">
          <cell r="B3761">
            <v>17075</v>
          </cell>
          <cell r="C3761" t="str">
            <v>Government Post Graduate College, Joshimath</v>
          </cell>
          <cell r="D3761" t="str">
            <v>Joshimath, Post office Joshimath District Chamoli</v>
          </cell>
          <cell r="E3761" t="str">
            <v>Uttarakhand</v>
          </cell>
          <cell r="F3761" t="str">
            <v>JOSHIMATH</v>
          </cell>
          <cell r="H3761">
            <v>246443</v>
          </cell>
          <cell r="I3761" t="str">
            <v>Shri Nandan Singh Rawat</v>
          </cell>
          <cell r="M3761" t="str">
            <v>BACHELOR  OF  ARTS</v>
          </cell>
          <cell r="O3761">
            <v>917817842428</v>
          </cell>
        </row>
        <row r="3786">
          <cell r="B3786">
            <v>17076</v>
          </cell>
          <cell r="C3786" t="str">
            <v>Government Degree College, Shitlakhet (Almora)</v>
          </cell>
          <cell r="D3786" t="str">
            <v>Shitlakhet</v>
          </cell>
          <cell r="E3786" t="str">
            <v>District Almora</v>
          </cell>
          <cell r="F3786" t="str">
            <v>ALMORA</v>
          </cell>
          <cell r="H3786">
            <v>263678</v>
          </cell>
          <cell r="I3786" t="str">
            <v>Dr. Vasundhara Laspal</v>
          </cell>
          <cell r="M3786" t="str">
            <v>BACHELOR  OF  ARTS</v>
          </cell>
          <cell r="O3786">
            <v>919760327021</v>
          </cell>
        </row>
        <row r="3808">
          <cell r="B3808">
            <v>18002</v>
          </cell>
          <cell r="C3808" t="str">
            <v>SOBAN SINGH JEENA UNIVERSITY LSM CAMPUS,PITHORAGARH</v>
          </cell>
          <cell r="D3808" t="str">
            <v>SOBAN SINGH JEENA UNIVERSITY LSM CAMPUS,PITHORAGARH</v>
          </cell>
          <cell r="F3808" t="str">
            <v>PITHORAGARH</v>
          </cell>
          <cell r="H3808">
            <v>262502</v>
          </cell>
          <cell r="I3808" t="str">
            <v>Dr. Kamlesh Kumar Bhakuni</v>
          </cell>
          <cell r="M3808" t="str">
            <v>BACHELOR  OF  ARTS</v>
          </cell>
          <cell r="O3808">
            <v>919412977698</v>
          </cell>
        </row>
        <row r="3858">
          <cell r="B3858">
            <v>18004</v>
          </cell>
          <cell r="C3858" t="str">
            <v>Government  P.G. College</v>
          </cell>
          <cell r="D3858" t="str">
            <v>Govt. P.G. College, NarayanNagar Pithoragarh</v>
          </cell>
          <cell r="F3858" t="str">
            <v>NARAYAN NAGAR</v>
          </cell>
          <cell r="H3858">
            <v>262550</v>
          </cell>
          <cell r="I3858" t="str">
            <v>Dr. Shikhar Pandey</v>
          </cell>
          <cell r="M3858" t="str">
            <v>BACHELOR  OF  ARTS</v>
          </cell>
          <cell r="O3858">
            <v>917895600179</v>
          </cell>
        </row>
        <row r="3876">
          <cell r="B3876">
            <v>18011</v>
          </cell>
          <cell r="C3876" t="str">
            <v>Government  P.G. College</v>
          </cell>
          <cell r="D3876" t="str">
            <v>Vill.- Chori, Lohaghat</v>
          </cell>
          <cell r="F3876" t="str">
            <v>LOHAGHAT</v>
          </cell>
          <cell r="H3876">
            <v>262524</v>
          </cell>
          <cell r="I3876" t="str">
            <v>Dr. S P Singh</v>
          </cell>
          <cell r="M3876" t="str">
            <v>BACHELOR  OF  ARTS</v>
          </cell>
          <cell r="O3876">
            <v>919720385950</v>
          </cell>
        </row>
        <row r="3916">
          <cell r="B3916">
            <v>18029</v>
          </cell>
          <cell r="C3916" t="str">
            <v>Soban Singh Jeena University Campus,Champawat</v>
          </cell>
          <cell r="D3916" t="str">
            <v>Champawat</v>
          </cell>
          <cell r="F3916" t="str">
            <v>CHAMPAWAT</v>
          </cell>
          <cell r="H3916">
            <v>262523</v>
          </cell>
          <cell r="I3916" t="str">
            <v>Dr. Ravi Shankar Joshi</v>
          </cell>
          <cell r="M3916" t="str">
            <v>BACHELOR  OF  ARTS</v>
          </cell>
          <cell r="O3916">
            <v>919045951085</v>
          </cell>
        </row>
        <row r="3955">
          <cell r="B3955">
            <v>18031</v>
          </cell>
          <cell r="C3955" t="str">
            <v>Government Degree College</v>
          </cell>
          <cell r="D3955" t="str">
            <v>Government Degree College  baluwakote</v>
          </cell>
          <cell r="E3955" t="str">
            <v>Dharchula</v>
          </cell>
          <cell r="F3955" t="str">
            <v>BALUAKOTE, PITHORAGARH</v>
          </cell>
          <cell r="H3955">
            <v>262576</v>
          </cell>
          <cell r="I3955" t="str">
            <v>Dr. Atul Chand</v>
          </cell>
          <cell r="M3955" t="str">
            <v>BACHELOR  OF  ARTS</v>
          </cell>
          <cell r="O3955">
            <v>917752895277</v>
          </cell>
        </row>
        <row r="3993">
          <cell r="B3993">
            <v>18032</v>
          </cell>
          <cell r="C3993" t="str">
            <v>Government Degree College</v>
          </cell>
          <cell r="D3993" t="str">
            <v>Government Degree College BERINAG</v>
          </cell>
          <cell r="F3993" t="str">
            <v>BERINAG</v>
          </cell>
          <cell r="H3993">
            <v>262531</v>
          </cell>
          <cell r="I3993" t="str">
            <v>Dr. Lalit Singh</v>
          </cell>
          <cell r="M3993" t="str">
            <v>BACHELOR  OF  ARTS</v>
          </cell>
          <cell r="O3993">
            <v>919634489992</v>
          </cell>
        </row>
        <row r="4036">
          <cell r="B4036">
            <v>18033</v>
          </cell>
          <cell r="C4036" t="str">
            <v>Government Degree College</v>
          </cell>
          <cell r="D4036" t="str">
            <v>Government Degree College Gangolihat</v>
          </cell>
          <cell r="F4036" t="str">
            <v>GANGOLIHAT</v>
          </cell>
          <cell r="H4036">
            <v>262522</v>
          </cell>
          <cell r="I4036" t="str">
            <v>Dr. Manoj Kumar Tamta</v>
          </cell>
          <cell r="M4036" t="str">
            <v>BACHELOR  OF  ARTS</v>
          </cell>
          <cell r="O4036">
            <v>917055556556</v>
          </cell>
        </row>
        <row r="4053">
          <cell r="B4053">
            <v>18035</v>
          </cell>
          <cell r="C4053" t="str">
            <v>GOVT.DEGREE COLLEGE GANAI GANGOLI</v>
          </cell>
          <cell r="D4053" t="str">
            <v>GOVT.DEGREE COLLEGE GANAI GANGOLI</v>
          </cell>
          <cell r="F4053" t="str">
            <v>GANAI GANGOLI</v>
          </cell>
          <cell r="H4053">
            <v>262532</v>
          </cell>
          <cell r="I4053" t="str">
            <v>Dr. Deepti Bisht</v>
          </cell>
          <cell r="M4053" t="str">
            <v>BACHELOR  OF  ARTS</v>
          </cell>
          <cell r="O4053">
            <v>918449917577</v>
          </cell>
        </row>
        <row r="4081">
          <cell r="B4081">
            <v>18036</v>
          </cell>
          <cell r="C4081" t="str">
            <v>GOVT. DEGREE COLLEGE  MUWANI</v>
          </cell>
          <cell r="D4081" t="str">
            <v>GOVT. DEGREE COLLEGE  MUWANI</v>
          </cell>
          <cell r="F4081" t="str">
            <v>MUWANI, PITHORAGARH</v>
          </cell>
          <cell r="H4081">
            <v>262572</v>
          </cell>
          <cell r="I4081" t="str">
            <v>Dr. Sudheer Kumar</v>
          </cell>
          <cell r="M4081" t="str">
            <v>BACHELOR  OF  ARTS</v>
          </cell>
          <cell r="O4081">
            <v>919897983642</v>
          </cell>
        </row>
        <row r="4108">
          <cell r="B4108">
            <v>18037</v>
          </cell>
          <cell r="C4108" t="str">
            <v>GOVT. DEGREE COLLEGE AMORI</v>
          </cell>
          <cell r="D4108" t="str">
            <v>GOVT. DEGREE COLLEGE AMORI DISTT- CHAMPAWAT</v>
          </cell>
          <cell r="E4108" t="str">
            <v>AMORI DISTT- CHAMPAWAT</v>
          </cell>
          <cell r="F4108" t="str">
            <v>AMORI</v>
          </cell>
          <cell r="H4108">
            <v>263153</v>
          </cell>
          <cell r="I4108" t="str">
            <v>Dr. Dinesh Kumar Gupta</v>
          </cell>
          <cell r="M4108" t="str">
            <v>BACHELOR  OF  ARTS</v>
          </cell>
          <cell r="O4108">
            <v>919453770341</v>
          </cell>
        </row>
        <row r="4139">
          <cell r="B4139">
            <v>18038</v>
          </cell>
          <cell r="C4139" t="str">
            <v>Government Degree College, Munsyari (Pithoragarh)</v>
          </cell>
          <cell r="D4139" t="str">
            <v>Munsyari District- Pithoragarh</v>
          </cell>
          <cell r="F4139" t="str">
            <v>PITHORAGARH</v>
          </cell>
          <cell r="H4139">
            <v>262554</v>
          </cell>
          <cell r="I4139" t="str">
            <v>Dr. Rahul Pandey</v>
          </cell>
          <cell r="M4139" t="str">
            <v>BACHELOR  OF  ARTS</v>
          </cell>
          <cell r="O4139">
            <v>919451263767</v>
          </cell>
        </row>
        <row r="4171">
          <cell r="B4171">
            <v>18039</v>
          </cell>
          <cell r="C4171" t="str">
            <v>SHAHEED NANDAN SINGH CHAMYAL GOVERNMENT MODEL DEGREE COLLEGE, DEVIDHURA (CHAMPAWAT)</v>
          </cell>
          <cell r="D4171" t="str">
            <v>VILLAGE-KANVAD, POST- DEVIDHURA</v>
          </cell>
          <cell r="E4171" t="str">
            <v>DISTRICT- CHAMPAWAT</v>
          </cell>
          <cell r="F4171" t="str">
            <v>CHAMPAWAT</v>
          </cell>
          <cell r="H4171">
            <v>262580</v>
          </cell>
          <cell r="I4171" t="str">
            <v>Dr. Kiran Bali</v>
          </cell>
          <cell r="M4171" t="str">
            <v>BACHELOR  OF  ARTS</v>
          </cell>
          <cell r="O4171">
            <v>919837755643</v>
          </cell>
        </row>
        <row r="4201">
          <cell r="B4201">
            <v>18040</v>
          </cell>
          <cell r="C4201" t="str">
            <v>Government Degree College, Pati</v>
          </cell>
          <cell r="D4201" t="str">
            <v>Village Jairoli, Pati District Champawat</v>
          </cell>
          <cell r="F4201" t="str">
            <v>CHAMPAWAT</v>
          </cell>
          <cell r="H4201">
            <v>262561</v>
          </cell>
          <cell r="I4201" t="str">
            <v>Dr. Dharmveer Singh</v>
          </cell>
          <cell r="M4201" t="str">
            <v>BACHELOR  OF  ARTS</v>
          </cell>
          <cell r="O4201">
            <v>919411842408</v>
          </cell>
        </row>
        <row r="4225">
          <cell r="B4225">
            <v>18041</v>
          </cell>
          <cell r="C4225" t="str">
            <v>Manas College of Science Technology &amp; Management, Pithoragarh</v>
          </cell>
          <cell r="D4225" t="str">
            <v>Manas Vihar Near Diber</v>
          </cell>
          <cell r="F4225" t="str">
            <v>PITHORAGARH</v>
          </cell>
          <cell r="H4225">
            <v>262501</v>
          </cell>
          <cell r="I4225" t="str">
            <v>Akanksha Pant</v>
          </cell>
          <cell r="M4225" t="str">
            <v>Bachelor  of  Computer Applications</v>
          </cell>
          <cell r="O4225">
            <v>919407510740</v>
          </cell>
        </row>
        <row r="4239">
          <cell r="B4239">
            <v>19001</v>
          </cell>
          <cell r="C4239" t="str">
            <v>PT. BADRIDUTT PANDEY CAMPUS, BAGESHWAR</v>
          </cell>
          <cell r="D4239" t="str">
            <v>Bageshwar</v>
          </cell>
          <cell r="F4239" t="str">
            <v>BAGESHWAR</v>
          </cell>
          <cell r="H4239">
            <v>263642</v>
          </cell>
          <cell r="I4239" t="str">
            <v>Dr. Kamal Kishore</v>
          </cell>
          <cell r="M4239" t="str">
            <v>BACHELOR  OF  ARTS</v>
          </cell>
          <cell r="O4239">
            <v>910000000000</v>
          </cell>
        </row>
        <row r="4293">
          <cell r="B4293">
            <v>19016</v>
          </cell>
          <cell r="C4293" t="str">
            <v>Government Degree College</v>
          </cell>
          <cell r="D4293" t="str">
            <v>Govnt Degree College</v>
          </cell>
          <cell r="E4293" t="str">
            <v>Kapkote, Bageshwar</v>
          </cell>
          <cell r="F4293" t="str">
            <v>KAPKOTE</v>
          </cell>
          <cell r="H4293">
            <v>263632</v>
          </cell>
          <cell r="I4293" t="str">
            <v>Dr. Elba Mandrelle</v>
          </cell>
          <cell r="M4293" t="str">
            <v>BACHELOR  OF  ARTS</v>
          </cell>
          <cell r="O4293">
            <v>919761799735</v>
          </cell>
        </row>
        <row r="4326">
          <cell r="B4326">
            <v>19022</v>
          </cell>
          <cell r="C4326" t="str">
            <v>GOVT.DEGREE COLLEGE KANDA</v>
          </cell>
          <cell r="D4326" t="str">
            <v>GOVT.DEGREE COLLEGE KANDA</v>
          </cell>
          <cell r="F4326" t="str">
            <v>KANDA</v>
          </cell>
          <cell r="H4326">
            <v>263631</v>
          </cell>
          <cell r="I4326" t="str">
            <v>Dr. Neetu Khulbe</v>
          </cell>
          <cell r="M4326" t="str">
            <v>BACHELOR  OF  ARTS</v>
          </cell>
          <cell r="O4326">
            <v>919720603564</v>
          </cell>
        </row>
        <row r="4363">
          <cell r="B4363">
            <v>19023</v>
          </cell>
          <cell r="C4363" t="str">
            <v>GOVT.DEGREE COLLEGE TALWARI</v>
          </cell>
          <cell r="D4363" t="str">
            <v>GOVT.DEGREE COLLEGE TALWARI</v>
          </cell>
          <cell r="F4363" t="str">
            <v>THARALI</v>
          </cell>
          <cell r="H4363">
            <v>246482</v>
          </cell>
          <cell r="I4363" t="str">
            <v>Dr. Shankar Ram</v>
          </cell>
          <cell r="M4363" t="str">
            <v>BACHELOR  OF  ARTS</v>
          </cell>
          <cell r="O4363">
            <v>917017143861</v>
          </cell>
        </row>
        <row r="4392">
          <cell r="B4392">
            <v>19024</v>
          </cell>
          <cell r="C4392" t="str">
            <v>GOVT. DEGREE COLLEGE  GARUR</v>
          </cell>
          <cell r="D4392" t="str">
            <v>GOVT. DEGREE COLLEGE  GARUR</v>
          </cell>
          <cell r="F4392" t="str">
            <v>GARUR</v>
          </cell>
          <cell r="H4392">
            <v>263341</v>
          </cell>
          <cell r="I4392" t="str">
            <v>Dr. Shiv Prakash Roy</v>
          </cell>
          <cell r="M4392" t="str">
            <v>BACHELOR  OF  ARTS</v>
          </cell>
          <cell r="O4392">
            <v>919634010591</v>
          </cell>
        </row>
        <row r="4409">
          <cell r="B4409">
            <v>19025</v>
          </cell>
          <cell r="C4409" t="str">
            <v>Shaheed Mahendra Singh Bhakuni Government Degree College, Dugnakuri, Banlekh (Bageshwar)</v>
          </cell>
          <cell r="D4409" t="str">
            <v>Dugnakuri (Banlekh) District Bageshwar</v>
          </cell>
          <cell r="F4409" t="str">
            <v>BAGESHWAR</v>
          </cell>
          <cell r="H4409">
            <v>263634</v>
          </cell>
          <cell r="I4409" t="str">
            <v>Dr. Vivek Kumar</v>
          </cell>
          <cell r="M4409" t="str">
            <v>BACHELOR  OF  ARTS</v>
          </cell>
          <cell r="O4409">
            <v>918468087063</v>
          </cell>
        </row>
        <row r="4440">
          <cell r="B4440">
            <v>20001</v>
          </cell>
          <cell r="C4440" t="str">
            <v>SHAHEED JAGDISH PRASAD PUROHIT GOVERNMENT DEGREE COLLEGE</v>
          </cell>
          <cell r="D4440" t="str">
            <v>NANDANAGAR</v>
          </cell>
          <cell r="E4440" t="str">
            <v>CHAMOLI</v>
          </cell>
          <cell r="F4440" t="str">
            <v>CHAMOLI</v>
          </cell>
          <cell r="H4440">
            <v>246435</v>
          </cell>
          <cell r="I4440" t="str">
            <v>Dr. Deepak Kumar</v>
          </cell>
          <cell r="M4440" t="str">
            <v>BACHELOR  OF  ARTS</v>
          </cell>
          <cell r="O4440">
            <v>919897737850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7"/>
  <sheetViews>
    <sheetView tabSelected="1" topLeftCell="A10" workbookViewId="0">
      <selection activeCell="P87" sqref="P87"/>
    </sheetView>
  </sheetViews>
  <sheetFormatPr defaultRowHeight="15" x14ac:dyDescent="0.25"/>
  <cols>
    <col min="1" max="1" width="8" customWidth="1"/>
    <col min="2" max="2" width="9.42578125" customWidth="1"/>
    <col min="3" max="3" width="31.140625" customWidth="1"/>
    <col min="4" max="4" width="13" customWidth="1"/>
    <col min="5" max="5" width="10" customWidth="1"/>
    <col min="6" max="6" width="21.85546875" customWidth="1"/>
    <col min="7" max="7" width="16.28515625" customWidth="1"/>
    <col min="8" max="8" width="12.28515625" customWidth="1"/>
    <col min="9" max="9" width="10.85546875" customWidth="1"/>
    <col min="10" max="10" width="9.7109375" customWidth="1"/>
    <col min="11" max="11" width="11.42578125" customWidth="1"/>
    <col min="12" max="12" width="10.7109375" customWidth="1"/>
  </cols>
  <sheetData>
    <row r="1" spans="1:12" ht="121.5" customHeight="1" x14ac:dyDescent="0.25">
      <c r="A1" s="21" t="s">
        <v>74</v>
      </c>
      <c r="B1" s="22" t="s">
        <v>73</v>
      </c>
      <c r="C1" s="21" t="s">
        <v>72</v>
      </c>
      <c r="D1" s="21" t="s">
        <v>71</v>
      </c>
      <c r="E1" s="20" t="s">
        <v>70</v>
      </c>
      <c r="F1" s="21" t="s">
        <v>69</v>
      </c>
      <c r="G1" s="21" t="s">
        <v>68</v>
      </c>
      <c r="H1" s="21" t="s">
        <v>67</v>
      </c>
      <c r="I1" s="21" t="s">
        <v>66</v>
      </c>
      <c r="J1" s="21" t="s">
        <v>65</v>
      </c>
      <c r="K1" s="21" t="s">
        <v>64</v>
      </c>
      <c r="L1" s="20" t="s">
        <v>63</v>
      </c>
    </row>
    <row r="2" spans="1:12" ht="90" x14ac:dyDescent="0.25">
      <c r="A2" s="8">
        <v>1</v>
      </c>
      <c r="B2" s="7">
        <f>'[1]Raw data by JKD'!B2</f>
        <v>11000</v>
      </c>
      <c r="C2" s="5" t="str">
        <f>'[1]Raw data by JKD'!C2&amp;" "&amp;'[1]Raw data by JKD'!D2&amp;" "&amp;'[1]Raw data by JKD'!E2&amp;" "&amp;'[1]Raw data by JKD'!F2&amp;" "&amp;'[1]Raw data by JKD'!H2</f>
        <v>UOU Model Study Center UTTARAKHAND OPEN UNIVERSITY UCF Sadan, Vishnu Vihar,  Deep Nagar Road,  Near Prasar Bharti Kendra,  (Rispana DEHRADUN 248121</v>
      </c>
      <c r="D2" s="5" t="s">
        <v>3</v>
      </c>
      <c r="E2" s="6">
        <v>1</v>
      </c>
      <c r="F2" s="5" t="s">
        <v>62</v>
      </c>
      <c r="G2" s="5" t="s">
        <v>1</v>
      </c>
      <c r="H2" s="5" t="str">
        <f>'[1]Raw data by JKD'!I2&amp;" "&amp;'[1]Raw data by JKD'!O2</f>
        <v>Dr. Subhash Ramola 919410593690</v>
      </c>
      <c r="I2" s="5" t="s">
        <v>61</v>
      </c>
      <c r="J2" s="4" t="str">
        <f>HYPERLINK("COUNSELLOR DETAIL\"&amp;11000&amp;".xls","Open")</f>
        <v>Open</v>
      </c>
      <c r="K2" s="3" t="str">
        <f>'[1]Raw data by JKD'!M2</f>
        <v>BACHELOR  OF  ARTS</v>
      </c>
      <c r="L2" s="2">
        <v>2213</v>
      </c>
    </row>
    <row r="3" spans="1:12" ht="75" x14ac:dyDescent="0.25">
      <c r="A3" s="8">
        <v>2</v>
      </c>
      <c r="B3" s="7">
        <f>'[1]Raw data by JKD'!B74</f>
        <v>11017</v>
      </c>
      <c r="C3" s="5" t="str">
        <f>'[1]Raw data by JKD'!C74&amp;" "&amp;'[1]Raw data by JKD'!D74&amp;" "&amp;'[1]Raw data by JKD'!E74&amp;" "&amp;'[1]Raw data by JKD'!F74&amp;" "&amp;'[1]Raw data by JKD'!H74</f>
        <v>Uttaranchal Ayurvedic College 17- Old Mussorie Road, Rajpur, Dehradun RAJPUR (DEHRADUN) 248009</v>
      </c>
      <c r="D3" s="5" t="s">
        <v>3</v>
      </c>
      <c r="E3" s="6">
        <v>1</v>
      </c>
      <c r="F3" s="5" t="s">
        <v>60</v>
      </c>
      <c r="G3" s="5" t="s">
        <v>6</v>
      </c>
      <c r="H3" s="5" t="str">
        <f>'[1]Raw data by JKD'!I74&amp;" "&amp;'[1]Raw data by JKD'!O74</f>
        <v>Dr. Akshay Kumar Gaur 918476004768</v>
      </c>
      <c r="I3" s="5" t="s">
        <v>0</v>
      </c>
      <c r="J3" s="4" t="str">
        <f>HYPERLINK("COUNSELLOR DETAIL\"&amp;11017&amp;".xlsx","Open")</f>
        <v>Open</v>
      </c>
      <c r="K3" s="3" t="str">
        <f>'[1]Raw data by JKD'!M74</f>
        <v>C. Voc.  (Soft Skill &amp; E- Office Management)</v>
      </c>
      <c r="L3" s="2">
        <v>5</v>
      </c>
    </row>
    <row r="4" spans="1:12" ht="60" x14ac:dyDescent="0.25">
      <c r="A4" s="8">
        <v>3</v>
      </c>
      <c r="B4" s="7">
        <f>'[1]Raw data by JKD'!B86</f>
        <v>11020</v>
      </c>
      <c r="C4" s="5" t="str">
        <f>'[1]Raw data by JKD'!C86&amp;" "&amp;'[1]Raw data by JKD'!D86&amp;" "&amp;'[1]Raw data by JKD'!E86&amp;" "&amp;'[1]Raw data by JKD'!F86&amp;" "&amp;'[1]Raw data by JKD'!H86</f>
        <v>SGRR P.G. College SGRR PG College, Patharibagh, Dehradun  DEHRADUN 248001</v>
      </c>
      <c r="D4" s="5" t="s">
        <v>3</v>
      </c>
      <c r="E4" s="6">
        <v>1</v>
      </c>
      <c r="F4" s="14" t="s">
        <v>59</v>
      </c>
      <c r="G4" s="14" t="s">
        <v>48</v>
      </c>
      <c r="H4" s="5" t="str">
        <f>'[1]Raw data by JKD'!I86&amp;" "&amp;'[1]Raw data by JKD'!O86</f>
        <v>Dr. Sandeep Negi 919412031183</v>
      </c>
      <c r="I4" s="5" t="s">
        <v>0</v>
      </c>
      <c r="J4" s="4" t="str">
        <f>HYPERLINK("COUNSELLOR DETAIL\"&amp;11020&amp;".xlsx","Open")</f>
        <v>Open</v>
      </c>
      <c r="K4" s="3" t="str">
        <f>'[1]Raw data by JKD'!M86</f>
        <v>BACHELOR  OF  ARTS</v>
      </c>
      <c r="L4" s="2">
        <v>3001</v>
      </c>
    </row>
    <row r="5" spans="1:12" ht="78.75" x14ac:dyDescent="0.25">
      <c r="A5" s="8">
        <v>4</v>
      </c>
      <c r="B5" s="7">
        <f>'[1]Raw data by JKD'!B141</f>
        <v>11112</v>
      </c>
      <c r="C5" s="5" t="str">
        <f>'[1]Raw data by JKD'!C141&amp;" "&amp;'[1]Raw data by JKD'!D141&amp;" "&amp;'[1]Raw data by JKD'!E141&amp;" "&amp;'[1]Raw data by JKD'!F141&amp;" "&amp;'[1]Raw data by JKD'!H141</f>
        <v>VSKC Government Degree College, Dakpather VSKC Govt. Degree College, Dakpather Vikas Nagar DEHRADUN 222481</v>
      </c>
      <c r="D5" s="5" t="s">
        <v>3</v>
      </c>
      <c r="E5" s="6">
        <v>1</v>
      </c>
      <c r="F5" s="14" t="s">
        <v>4</v>
      </c>
      <c r="G5" s="5" t="s">
        <v>1</v>
      </c>
      <c r="H5" s="5" t="str">
        <f>'[1]Raw data by JKD'!I141&amp;" "&amp;'[1]Raw data by JKD'!O141</f>
        <v>DR ARCHANA DHAPWAL 919411145096</v>
      </c>
      <c r="I5" s="5" t="s">
        <v>0</v>
      </c>
      <c r="J5" s="4" t="str">
        <f>HYPERLINK("COUNSELLOR DETAIL\"&amp;11112&amp;".xlsx","Open")</f>
        <v>Open</v>
      </c>
      <c r="K5" s="3" t="str">
        <f>'[1]Raw data by JKD'!M141</f>
        <v>BACHELOR  OF  ARTS</v>
      </c>
      <c r="L5" s="2">
        <v>589</v>
      </c>
    </row>
    <row r="6" spans="1:12" ht="78.75" x14ac:dyDescent="0.25">
      <c r="A6" s="8">
        <v>5</v>
      </c>
      <c r="B6" s="7">
        <f>'[1]Raw data by JKD'!B183</f>
        <v>11113</v>
      </c>
      <c r="C6" s="5" t="str">
        <f>'[1]Raw data by JKD'!C183&amp;" "&amp;'[1]Raw data by JKD'!D183&amp;" "&amp;'[1]Raw data by JKD'!E183&amp;" "&amp;'[1]Raw data by JKD'!F183&amp;" "&amp;'[1]Raw data by JKD'!H183</f>
        <v>Uttaranchal Institute of Hospitality Management &amp; Tourism Ghar Vihar Phase 2, Mohakampur, Dehradun DEHRADUN 248005</v>
      </c>
      <c r="D6" s="5" t="s">
        <v>3</v>
      </c>
      <c r="E6" s="6">
        <v>1</v>
      </c>
      <c r="F6" s="14" t="s">
        <v>4</v>
      </c>
      <c r="G6" s="5" t="s">
        <v>6</v>
      </c>
      <c r="H6" s="5" t="str">
        <f>'[1]Raw data by JKD'!I204&amp;" "&amp;'[1]Raw data by JKD'!O204</f>
        <v>Shri Sanjay Joshi 919568955464</v>
      </c>
      <c r="I6" s="5" t="s">
        <v>58</v>
      </c>
      <c r="J6" s="5"/>
      <c r="K6" s="3" t="str">
        <f>'[1]Raw data by JKD'!M183</f>
        <v>BACHELOR  OF  ARTS</v>
      </c>
      <c r="L6" s="9">
        <v>345</v>
      </c>
    </row>
    <row r="7" spans="1:12" ht="75" x14ac:dyDescent="0.25">
      <c r="A7" s="8">
        <v>6</v>
      </c>
      <c r="B7" s="7">
        <f>'[1]Raw data by JKD'!B234</f>
        <v>11115</v>
      </c>
      <c r="C7" s="5" t="str">
        <f>'[1]Raw data by JKD'!C234&amp;" "&amp;'[1]Raw data by JKD'!D234&amp;" "&amp;'[1]Raw data by JKD'!E234&amp;" "&amp;'[1]Raw data by JKD'!F234&amp;" "&amp;'[1]Raw data by JKD'!H234</f>
        <v>D. D. College,NIMBUWALA, GARHI CANTT NIMBUWALA, GARHI CANTT, DEHRADUN  DEHRADUN 248003</v>
      </c>
      <c r="D7" s="5" t="s">
        <v>3</v>
      </c>
      <c r="E7" s="6">
        <v>1</v>
      </c>
      <c r="F7" s="5" t="s">
        <v>4</v>
      </c>
      <c r="G7" s="5" t="s">
        <v>6</v>
      </c>
      <c r="H7" s="5" t="str">
        <f>'[1]Raw data by JKD'!I234&amp;" "&amp;'[1]Raw data by JKD'!O234</f>
        <v>Shri Jitesh Singh 917060411911</v>
      </c>
      <c r="I7" s="10" t="s">
        <v>57</v>
      </c>
      <c r="J7" s="4" t="str">
        <f>HYPERLINK("COUNSELLOR DETAIL\"&amp;11115&amp;".xlsx","Open")</f>
        <v>Open</v>
      </c>
      <c r="K7" s="3" t="str">
        <f>'[1]Raw data by JKD'!M234</f>
        <v>BACHELOR  OF  ARTS</v>
      </c>
      <c r="L7" s="9">
        <v>770</v>
      </c>
    </row>
    <row r="8" spans="1:12" ht="75" x14ac:dyDescent="0.25">
      <c r="A8" s="8">
        <v>7</v>
      </c>
      <c r="B8" s="7">
        <f>'[1]Raw data by JKD'!B285</f>
        <v>11125</v>
      </c>
      <c r="C8" s="5" t="str">
        <f>'[1]Raw data by JKD'!C285&amp;" "&amp;'[1]Raw data by JKD'!D285&amp;" "&amp;'[1]Raw data by JKD'!E285&amp;" "&amp;'[1]Raw data by JKD'!F285&amp;" "&amp;'[1]Raw data by JKD'!H285</f>
        <v>PANDIT.LALIT MOHAN SHARMA CAMPUS RISHIKESH RISHIKESH  RISHIKESH 249201</v>
      </c>
      <c r="D8" s="5" t="s">
        <v>3</v>
      </c>
      <c r="E8" s="6">
        <v>1</v>
      </c>
      <c r="F8" s="5" t="s">
        <v>4</v>
      </c>
      <c r="G8" s="5" t="s">
        <v>1</v>
      </c>
      <c r="H8" s="5" t="str">
        <f>'[1]Raw data by JKD'!I285&amp;" "&amp;'[1]Raw data by JKD'!O285</f>
        <v>Dr. Suniti Kudiyal 919456556249</v>
      </c>
      <c r="I8" s="5" t="s">
        <v>0</v>
      </c>
      <c r="J8" s="4" t="str">
        <f>HYPERLINK("COUNSELLOR DETAIL\"&amp;11125&amp;".xlsx","Open")</f>
        <v>Open</v>
      </c>
      <c r="K8" s="3" t="str">
        <f>'[1]Raw data by JKD'!M285</f>
        <v>BACHELOR  OF  ARTS</v>
      </c>
      <c r="L8" s="2">
        <v>1760</v>
      </c>
    </row>
    <row r="9" spans="1:12" ht="60" x14ac:dyDescent="0.25">
      <c r="A9" s="8">
        <v>8</v>
      </c>
      <c r="B9" s="7">
        <f>'[1]Raw data by JKD'!B336</f>
        <v>11126</v>
      </c>
      <c r="C9" s="5" t="str">
        <f>'[1]Raw data by JKD'!C336&amp;" "&amp;'[1]Raw data by JKD'!D336&amp;" "&amp;'[1]Raw data by JKD'!E336&amp;" "&amp;'[1]Raw data by JKD'!F336&amp;" "&amp;'[1]Raw data by JKD'!H336</f>
        <v>M.P.G. COLLEGE MUSSOORIE M.P.G. COLLEGE MUSSOORIE DISTT-DEHRADUN 248179  MUSSOORIE 248179</v>
      </c>
      <c r="D9" s="5" t="s">
        <v>3</v>
      </c>
      <c r="E9" s="6">
        <v>1</v>
      </c>
      <c r="F9" s="14" t="s">
        <v>56</v>
      </c>
      <c r="G9" s="5" t="s">
        <v>48</v>
      </c>
      <c r="H9" s="5" t="str">
        <f>'[1]Raw data by JKD'!I336&amp;" "&amp;'[1]Raw data by JKD'!O336</f>
        <v>Prof. Shalini Gupta 919412105808</v>
      </c>
      <c r="I9" s="5" t="s">
        <v>0</v>
      </c>
      <c r="J9" s="4" t="str">
        <f>HYPERLINK("COUNSELLOR DETAIL\"&amp;11126&amp;".xlsx","Open")</f>
        <v>Open</v>
      </c>
      <c r="K9" s="3" t="str">
        <f>'[1]Raw data by JKD'!M336</f>
        <v>BACHELOR  OF  ARTS</v>
      </c>
      <c r="L9" s="2">
        <v>68</v>
      </c>
    </row>
    <row r="10" spans="1:12" ht="90" x14ac:dyDescent="0.25">
      <c r="A10" s="8">
        <v>9</v>
      </c>
      <c r="B10" s="7">
        <f>'[1]Raw data by JKD'!B376</f>
        <v>11127</v>
      </c>
      <c r="C10" s="5" t="str">
        <f>'[1]Raw data by JKD'!C376&amp;" "&amp;'[1]Raw data by JKD'!D376&amp;" "&amp;'[1]Raw data by JKD'!E376&amp;" "&amp;'[1]Raw data by JKD'!F376&amp;" "&amp;'[1]Raw data by JKD'!H376</f>
        <v>UNIVERSAL INSTITUTE OF PROFESSIONAL STUDIES, RISHIKESH 102, ADWETANAND MARG, TAJ COMPLEX, TOP FLOOR, NEAR AMBEDKAR CHOWK  RISHIKESH 249201</v>
      </c>
      <c r="D10" s="5" t="s">
        <v>3</v>
      </c>
      <c r="E10" s="6">
        <v>1</v>
      </c>
      <c r="F10" s="19" t="s">
        <v>40</v>
      </c>
      <c r="G10" s="5" t="s">
        <v>6</v>
      </c>
      <c r="H10" s="5" t="str">
        <f>'[1]Raw data by JKD'!I376&amp;" "&amp;'[1]Raw data by JKD'!O376</f>
        <v>Prachi Prajapati 919410931715</v>
      </c>
      <c r="I10" s="10" t="s">
        <v>55</v>
      </c>
      <c r="J10" s="4" t="str">
        <f>HYPERLINK("COUNSELLOR DETAIL\"&amp;11127&amp;".xlsx","Open")</f>
        <v>Open</v>
      </c>
      <c r="K10" s="3" t="str">
        <f>'[1]Raw data by JKD'!M376</f>
        <v>C. Voc.  (Soft Skill &amp; E- Office Management)</v>
      </c>
      <c r="L10" s="9">
        <v>33</v>
      </c>
    </row>
    <row r="11" spans="1:12" ht="75" x14ac:dyDescent="0.25">
      <c r="A11" s="8">
        <v>10</v>
      </c>
      <c r="B11" s="7">
        <f>'[1]Raw data by JKD'!B392</f>
        <v>11128</v>
      </c>
      <c r="C11" s="5" t="str">
        <f>'[1]Raw data by JKD'!C392&amp;" "&amp;'[1]Raw data by JKD'!D392&amp;" "&amp;'[1]Raw data by JKD'!E392&amp;" "&amp;'[1]Raw data by JKD'!F392&amp;" "&amp;'[1]Raw data by JKD'!H392</f>
        <v>GOVERNMENT P.G. COLLEGE, MALDEVTA (RAIPUR) RAIPUR, POST OFFICE- MALDEVTA, RAIPUR DISTRICT- DEHRADUN RAIPUR 248008</v>
      </c>
      <c r="D11" s="5" t="s">
        <v>3</v>
      </c>
      <c r="E11" s="6">
        <v>1</v>
      </c>
      <c r="F11" s="5" t="s">
        <v>4</v>
      </c>
      <c r="G11" s="5" t="s">
        <v>1</v>
      </c>
      <c r="H11" s="5" t="str">
        <f>'[1]Raw data by JKD'!I392&amp;" "&amp;'[1]Raw data by JKD'!O392</f>
        <v>Dr. Jyoti Khare 918077612696</v>
      </c>
      <c r="I11" s="5" t="s">
        <v>0</v>
      </c>
      <c r="J11" s="4" t="str">
        <f>HYPERLINK("COUNSELLOR DETAIL\"&amp;11128&amp;".xlsx","Open")</f>
        <v>Open</v>
      </c>
      <c r="K11" s="3" t="str">
        <f>'[1]Raw data by JKD'!M392</f>
        <v>BACHELOR  OF  ARTS</v>
      </c>
      <c r="L11" s="2">
        <v>198</v>
      </c>
    </row>
    <row r="12" spans="1:12" ht="75" x14ac:dyDescent="0.25">
      <c r="A12" s="8">
        <v>11</v>
      </c>
      <c r="B12" s="7">
        <f>'[1]Raw data by JKD'!B433</f>
        <v>11130</v>
      </c>
      <c r="C12" s="5" t="str">
        <f>'[1]Raw data by JKD'!C433&amp;" "&amp;'[1]Raw data by JKD'!D433&amp;" "&amp;'[1]Raw data by JKD'!E433&amp;" "&amp;'[1]Raw data by JKD'!F433&amp;" "&amp;'[1]Raw data by JKD'!H433</f>
        <v>SARDAR MAHIPAL RAJENDRA JANJATIYA (P.G.) COLLEGE, SAHIYA SAHIYA, TEHSIL KALSI, DISTRICT- DEHRADUN  DEHRADUN 248196</v>
      </c>
      <c r="D12" s="5" t="s">
        <v>3</v>
      </c>
      <c r="E12" s="6">
        <v>1</v>
      </c>
      <c r="F12" s="5" t="s">
        <v>4</v>
      </c>
      <c r="G12" s="5" t="s">
        <v>6</v>
      </c>
      <c r="H12" s="5" t="str">
        <f>'[1]Raw data by JKD'!I433&amp;" "&amp;'[1]Raw data by JKD'!O433</f>
        <v>Shri Sunil Dutt Sharma 919759591931</v>
      </c>
      <c r="I12" s="10" t="s">
        <v>54</v>
      </c>
      <c r="J12" s="4" t="str">
        <f>HYPERLINK("COUNSELLOR DETAIL\"&amp;11130&amp;".xlsx","Open")</f>
        <v>Open</v>
      </c>
      <c r="K12" s="3" t="str">
        <f>'[1]Raw data by JKD'!M433</f>
        <v>BACHELOR  OF  ARTS</v>
      </c>
      <c r="L12" s="9">
        <v>1727</v>
      </c>
    </row>
    <row r="13" spans="1:12" ht="105" x14ac:dyDescent="0.25">
      <c r="A13" s="8">
        <v>12</v>
      </c>
      <c r="B13" s="7">
        <f>'[1]Raw data by JKD'!B479</f>
        <v>11131</v>
      </c>
      <c r="C13" s="5" t="str">
        <f>'[1]Raw data by JKD'!C479&amp;" "&amp;'[1]Raw data by JKD'!D479&amp;" "&amp;'[1]Raw data by JKD'!E479&amp;" "&amp;'[1]Raw data by JKD'!F479&amp;" "&amp;'[1]Raw data by JKD'!H479</f>
        <v>UGTE (Universal Gairola Tourism &amp; Technical Excellency) Rishikesh Near Nepali Farm Tiraha, Dehradun Road Village Khairi-khurd, Shyampur Rishikesh, District-Dehradun RISHIKESH 249204</v>
      </c>
      <c r="D13" s="5" t="s">
        <v>3</v>
      </c>
      <c r="E13" s="6">
        <v>1</v>
      </c>
      <c r="F13" s="5" t="s">
        <v>40</v>
      </c>
      <c r="G13" s="5" t="s">
        <v>6</v>
      </c>
      <c r="H13" s="5" t="str">
        <f>'[1]Raw data by JKD'!I479&amp;" "&amp;'[1]Raw data by JKD'!O479</f>
        <v>Mr. Rajendra Prasad Gairola 919760207342</v>
      </c>
      <c r="I13" s="5" t="s">
        <v>53</v>
      </c>
      <c r="J13" s="4" t="str">
        <f>HYPERLINK("COUNSELLOR DETAIL\"&amp;11131&amp;".xlsx","Open")</f>
        <v>Open</v>
      </c>
      <c r="K13" s="3" t="str">
        <f>'[1]Raw data by JKD'!M479</f>
        <v>C. Voc.  (Soft Skill &amp; E- Office Management)</v>
      </c>
      <c r="L13" s="9">
        <v>7</v>
      </c>
    </row>
    <row r="14" spans="1:12" ht="75" x14ac:dyDescent="0.25">
      <c r="A14" s="8">
        <v>13</v>
      </c>
      <c r="B14" s="7">
        <f>'[1]Raw data by JKD'!B493</f>
        <v>11132</v>
      </c>
      <c r="C14" s="5" t="str">
        <f>'[1]Raw data by JKD'!C493&amp;" "&amp;'[1]Raw data by JKD'!D493&amp;" "&amp;'[1]Raw data by JKD'!E493&amp;" "&amp;'[1]Raw data by JKD'!F493&amp;" "&amp;'[1]Raw data by JKD'!H493</f>
        <v>Rishikesh Yog Dham Sansthan, Tapovan, Rishikesh Badrinath road Tapovan Rishikesh TEHRI GARHWAL 249192</v>
      </c>
      <c r="D14" s="5" t="s">
        <v>3</v>
      </c>
      <c r="E14" s="6">
        <v>1</v>
      </c>
      <c r="F14" s="5" t="s">
        <v>40</v>
      </c>
      <c r="G14" s="5" t="s">
        <v>6</v>
      </c>
      <c r="H14" s="5" t="str">
        <f>'[1]Raw data by JKD'!I493&amp;" "&amp;'[1]Raw data by JKD'!O493</f>
        <v>Dr.  Vijendra Prasad Kaparwan 919837973458</v>
      </c>
      <c r="I14" s="5" t="s">
        <v>0</v>
      </c>
      <c r="J14" s="4" t="str">
        <f>HYPERLINK("COUNSELLOR DETAIL\"&amp;11132&amp;".xlsx","Open")</f>
        <v>Open</v>
      </c>
      <c r="K14" s="3" t="str">
        <f>'[1]Raw data by JKD'!M493</f>
        <v>C. Voc.  (Soft Skill &amp; E- Office Management)</v>
      </c>
      <c r="L14" s="2">
        <v>5</v>
      </c>
    </row>
    <row r="15" spans="1:12" ht="75" x14ac:dyDescent="0.25">
      <c r="A15" s="8">
        <v>14</v>
      </c>
      <c r="B15" s="7">
        <f>'[1]Raw data by JKD'!B513</f>
        <v>11133</v>
      </c>
      <c r="C15" s="5" t="str">
        <f>'[1]Raw data by JKD'!C513&amp;" "&amp;'[1]Raw data by JKD'!D513&amp;" "&amp;'[1]Raw data by JKD'!E513&amp;" "&amp;'[1]Raw data by JKD'!F513&amp;" "&amp;'[1]Raw data by JKD'!H513</f>
        <v>Institute of Technology &amp; Management, Dehradun 60 Chakrata Road Dehradun  DEHRADUN 248001</v>
      </c>
      <c r="D15" s="5" t="s">
        <v>3</v>
      </c>
      <c r="E15" s="6">
        <v>1</v>
      </c>
      <c r="F15" s="5" t="s">
        <v>4</v>
      </c>
      <c r="G15" s="5" t="s">
        <v>6</v>
      </c>
      <c r="H15" s="5" t="str">
        <f>'[1]Raw data by JKD'!I513&amp;" "&amp;'[1]Raw data by JKD'!O513</f>
        <v>Prof. Manoj Kumar 917617522338</v>
      </c>
      <c r="I15" s="5" t="s">
        <v>0</v>
      </c>
      <c r="J15" s="4"/>
      <c r="K15" s="3" t="str">
        <f>'[1]Raw data by JKD'!M513</f>
        <v>BACHELOR  OF  ARTS</v>
      </c>
      <c r="L15" s="2">
        <v>118</v>
      </c>
    </row>
    <row r="16" spans="1:12" ht="81" customHeight="1" x14ac:dyDescent="0.25">
      <c r="A16" s="8">
        <v>15</v>
      </c>
      <c r="B16" s="7">
        <f>'[1]Raw data by JKD'!B554</f>
        <v>11134</v>
      </c>
      <c r="C16" s="5" t="str">
        <f>'[1]Raw data by JKD'!C554&amp;" "&amp;'[1]Raw data by JKD'!D554&amp;" "&amp;'[1]Raw data by JKD'!E554&amp;" "&amp;'[1]Raw data by JKD'!F554&amp;" "&amp;'[1]Raw data by JKD'!H554</f>
        <v>Government Degree College, Pawki Devi (Tehri Garhwal) Pawki Devi, Loyal, Gular Dhogi District- Tehri Garhwal  TEHRI GARHWAL 249192</v>
      </c>
      <c r="D16" s="5" t="s">
        <v>3</v>
      </c>
      <c r="E16" s="6">
        <v>1</v>
      </c>
      <c r="F16" s="5" t="s">
        <v>4</v>
      </c>
      <c r="G16" s="5" t="s">
        <v>1</v>
      </c>
      <c r="H16" s="5" t="str">
        <f>'[1]Raw data by JKD'!I554&amp;" "&amp;'[1]Raw data by JKD'!O554</f>
        <v>Shri Omveer 919719456608</v>
      </c>
      <c r="I16" s="10" t="s">
        <v>22</v>
      </c>
      <c r="J16" s="4"/>
      <c r="K16" s="3" t="str">
        <f>'[1]Raw data by JKD'!M554</f>
        <v>BACHELOR  OF  ARTS</v>
      </c>
      <c r="L16" s="9">
        <v>0</v>
      </c>
    </row>
    <row r="17" spans="1:12" ht="92.25" customHeight="1" x14ac:dyDescent="0.25">
      <c r="A17" s="8">
        <v>16</v>
      </c>
      <c r="B17" s="7">
        <f>'[1]Raw data by JKD'!B585</f>
        <v>11135</v>
      </c>
      <c r="C17" s="5" t="str">
        <f>'[1]Raw data by JKD'!C585&amp;" "&amp;'[1]Raw data by JKD'!D585&amp;" "&amp;'[1]Raw data by JKD'!E585&amp;" "&amp;'[1]Raw data by JKD'!F585&amp;" "&amp;'[1]Raw data by JKD'!H585</f>
        <v>Mahayogi Gurugorakhnath Government Degree College, Bithyani, Yamkeshwar Village- Bithyani (Yamkeshwar) Post ofiice Chai Damrada, Via Bhrigukhal, Distric  PAURI 246121</v>
      </c>
      <c r="D17" s="5" t="s">
        <v>3</v>
      </c>
      <c r="E17" s="6">
        <v>1</v>
      </c>
      <c r="F17" s="5" t="s">
        <v>4</v>
      </c>
      <c r="G17" s="5" t="s">
        <v>1</v>
      </c>
      <c r="H17" s="5" t="str">
        <f>'[1]Raw data by JKD'!I585&amp;" "&amp;'[1]Raw data by JKD'!O585</f>
        <v>Dr. Neeraj Nautiyal 918954157715</v>
      </c>
      <c r="I17" s="5" t="s">
        <v>0</v>
      </c>
      <c r="J17" s="4"/>
      <c r="K17" s="3" t="str">
        <f>'[1]Raw data by JKD'!M585</f>
        <v>BACHELOR  OF  ARTS</v>
      </c>
      <c r="L17" s="2">
        <v>62</v>
      </c>
    </row>
    <row r="18" spans="1:12" ht="82.5" customHeight="1" x14ac:dyDescent="0.25">
      <c r="A18" s="8">
        <v>17</v>
      </c>
      <c r="B18" s="7">
        <f>'[1]Raw data by JKD'!B618</f>
        <v>11136</v>
      </c>
      <c r="C18" s="5" t="str">
        <f>'[1]Raw data by JKD'!C618&amp;" "&amp;'[1]Raw data by JKD'!D618&amp;" "&amp;'[1]Raw data by JKD'!E618&amp;" "&amp;'[1]Raw data by JKD'!F618&amp;" "&amp;'[1]Raw data by JKD'!H618</f>
        <v>Sri Gulab Singh Rajkiya Mahavidyalaya, Chakrata (Dehradun) Purodi, Mussoorie road, Chakrata District-Dehradun CHAKRATA 248123</v>
      </c>
      <c r="D18" s="5" t="s">
        <v>3</v>
      </c>
      <c r="E18" s="6">
        <v>1</v>
      </c>
      <c r="F18" s="5" t="s">
        <v>4</v>
      </c>
      <c r="G18" s="5" t="s">
        <v>1</v>
      </c>
      <c r="H18" s="5" t="str">
        <f>'[1]Raw data by JKD'!I618&amp;" "&amp;'[1]Raw data by JKD'!O618</f>
        <v>Dr. Abhaya Shikhar Panwar 917078116533</v>
      </c>
      <c r="I18" s="5" t="s">
        <v>0</v>
      </c>
      <c r="J18" s="4" t="str">
        <f>HYPERLINK("COUNSELLOR DETAIL\"&amp;11136&amp;".xlsx","Open")</f>
        <v>Open</v>
      </c>
      <c r="K18" s="3" t="str">
        <f>'[1]Raw data by JKD'!M618</f>
        <v>BACHELOR  OF  ARTS</v>
      </c>
      <c r="L18" s="2">
        <v>8</v>
      </c>
    </row>
    <row r="19" spans="1:12" ht="75" x14ac:dyDescent="0.25">
      <c r="A19" s="8">
        <v>18</v>
      </c>
      <c r="B19" s="7">
        <f>'[1]Raw data by JKD'!B647</f>
        <v>11137</v>
      </c>
      <c r="C19" s="5" t="str">
        <f>'[1]Raw data by JKD'!C647&amp;" "&amp;'[1]Raw data by JKD'!D647&amp;" "&amp;'[1]Raw data by JKD'!E647&amp;" "&amp;'[1]Raw data by JKD'!F647&amp;" "&amp;'[1]Raw data by JKD'!H647</f>
        <v>Jagannath Vishwa College, Doiwala (Dehradun) Majri Grant, Lal Tapper, Doiwala District Dehradun DOIWALA, DEHRADUN 248140</v>
      </c>
      <c r="D19" s="5" t="s">
        <v>3</v>
      </c>
      <c r="E19" s="6">
        <v>1</v>
      </c>
      <c r="F19" s="5" t="s">
        <v>4</v>
      </c>
      <c r="G19" s="5" t="s">
        <v>6</v>
      </c>
      <c r="H19" s="5" t="str">
        <f>'[1]Raw data by JKD'!I647&amp;" "&amp;'[1]Raw data by JKD'!O647</f>
        <v>Shri Vikram Singh 919997221256</v>
      </c>
      <c r="I19" s="5" t="s">
        <v>52</v>
      </c>
      <c r="J19" s="18" t="str">
        <f>HYPERLINK("COUNSELLOR DETAIL\"&amp;11137&amp;".xls","Open")</f>
        <v>Open</v>
      </c>
      <c r="K19" s="3" t="str">
        <f>'[1]Raw data by JKD'!M647</f>
        <v>BACHELOR  OF  ARTS</v>
      </c>
      <c r="L19" s="9">
        <v>125</v>
      </c>
    </row>
    <row r="20" spans="1:12" ht="75" x14ac:dyDescent="0.25">
      <c r="A20" s="8">
        <v>19</v>
      </c>
      <c r="B20" s="7">
        <f>'[1]Raw data by JKD'!B691</f>
        <v>11138</v>
      </c>
      <c r="C20" s="5" t="str">
        <f>'[1]Raw data by JKD'!C691&amp;" "&amp;'[1]Raw data by JKD'!D691&amp;" "&amp;'[1]Raw data by JKD'!E691&amp;" "&amp;'[1]Raw data by JKD'!F691&amp;" "&amp;'[1]Raw data by JKD'!H691</f>
        <v>S D M Government Post Graduate College Doiwala (Dehradun) Doiwala Post Bhaniyawala DOIWALA, DEHRADUN 248001</v>
      </c>
      <c r="D20" s="5" t="s">
        <v>3</v>
      </c>
      <c r="E20" s="6">
        <v>1</v>
      </c>
      <c r="F20" s="5" t="s">
        <v>4</v>
      </c>
      <c r="G20" s="5" t="s">
        <v>1</v>
      </c>
      <c r="H20" s="5" t="str">
        <f>'[1]Raw data by JKD'!I691&amp;" "&amp;'[1]Raw data by JKD'!O691</f>
        <v>Dr. POONAM PANDEY 919412382361</v>
      </c>
      <c r="I20" s="5" t="s">
        <v>0</v>
      </c>
      <c r="J20" s="4" t="str">
        <f>HYPERLINK("COUNSELLOR DETAIL\"&amp;11138&amp;".xls","Open")</f>
        <v>Open</v>
      </c>
      <c r="K20" s="3" t="str">
        <f>'[1]Raw data by JKD'!M691</f>
        <v>BACHELOR  OF  ARTS</v>
      </c>
      <c r="L20" s="2">
        <v>324</v>
      </c>
    </row>
    <row r="21" spans="1:12" ht="75" x14ac:dyDescent="0.25">
      <c r="A21" s="8">
        <v>20</v>
      </c>
      <c r="B21" s="7">
        <f>'[1]Raw data by JKD'!B729</f>
        <v>11139</v>
      </c>
      <c r="C21" s="5" t="str">
        <f>'[1]Raw data by JKD'!C729&amp;" "&amp;'[1]Raw data by JKD'!D729&amp;" "&amp;'[1]Raw data by JKD'!E729&amp;" "&amp;'[1]Raw data by JKD'!F729&amp;" "&amp;'[1]Raw data by JKD'!H729</f>
        <v>Nav Chetna College, Dehradun Near Bala Sundari Temple Manduwala, Dehradun  DEHRADUN 248007</v>
      </c>
      <c r="D21" s="5" t="s">
        <v>3</v>
      </c>
      <c r="E21" s="6">
        <v>1</v>
      </c>
      <c r="F21" s="5" t="s">
        <v>4</v>
      </c>
      <c r="G21" s="5" t="s">
        <v>6</v>
      </c>
      <c r="H21" s="5" t="str">
        <f>'[1]Raw data by JKD'!I729&amp;" "&amp;'[1]Raw data by JKD'!O729</f>
        <v>Shri Deepak Badoni 917895929760</v>
      </c>
      <c r="I21" s="10" t="s">
        <v>52</v>
      </c>
      <c r="J21" s="4" t="str">
        <f>HYPERLINK("COUNSELLOR DETAIL\"&amp;11139&amp;".xlsx","Open")</f>
        <v>Open</v>
      </c>
      <c r="K21" s="3" t="str">
        <f>'[1]Raw data by JKD'!M729</f>
        <v>BACHELOR  OF  ARTS</v>
      </c>
      <c r="L21" s="9">
        <v>41</v>
      </c>
    </row>
    <row r="22" spans="1:12" ht="75" x14ac:dyDescent="0.25">
      <c r="A22" s="8">
        <v>21</v>
      </c>
      <c r="B22" s="7">
        <f>'[1]Raw data by JKD'!B762</f>
        <v>11140</v>
      </c>
      <c r="C22" s="5" t="str">
        <f>'[1]Raw data by JKD'!C762&amp;" "&amp;'[1]Raw data by JKD'!D762&amp;" "&amp;'[1]Raw data by JKD'!E762&amp;" "&amp;'[1]Raw data by JKD'!F762&amp;" "&amp;'[1]Raw data by JKD'!H762</f>
        <v>Pt. Shiv Ram Government Degree College, Tyuni (Dehradun) Post &amp; Tehsil Tyuni Block- Chakrata DEHRADUN 248199</v>
      </c>
      <c r="D22" s="5" t="s">
        <v>3</v>
      </c>
      <c r="E22" s="6">
        <v>1</v>
      </c>
      <c r="F22" s="5" t="s">
        <v>4</v>
      </c>
      <c r="G22" s="5" t="s">
        <v>1</v>
      </c>
      <c r="H22" s="5" t="str">
        <f>'[1]Raw data by JKD'!I762&amp;" "&amp;'[1]Raw data by JKD'!O762</f>
        <v>Dr. Pawan Kumar Rawat 919690934969</v>
      </c>
      <c r="I22" s="5" t="s">
        <v>0</v>
      </c>
      <c r="J22" s="4"/>
      <c r="K22" s="3" t="str">
        <f>'[1]Raw data by JKD'!M762</f>
        <v>BACHELOR  OF  ARTS</v>
      </c>
      <c r="L22" s="2">
        <v>11</v>
      </c>
    </row>
    <row r="23" spans="1:12" ht="75" x14ac:dyDescent="0.25">
      <c r="A23" s="8">
        <v>22</v>
      </c>
      <c r="B23" s="17">
        <f>'[1]Raw data by JKD'!B794</f>
        <v>11141</v>
      </c>
      <c r="C23" s="5" t="str">
        <f>'[1]Raw data by JKD'!C794&amp;" "&amp;'[1]Raw data by JKD'!D794&amp;" "&amp;'[1]Raw data by JKD'!E794&amp;" "&amp;'[1]Raw data by JKD'!F794&amp;" "&amp;'[1]Raw data by JKD'!H794</f>
        <v>National Institute for the Empowerment of Person with Visual Disabilities, Dehradun 116, Rajpur road Dehradun  DEHRADUN 248001</v>
      </c>
      <c r="D23" s="5" t="s">
        <v>3</v>
      </c>
      <c r="E23" s="6">
        <v>1</v>
      </c>
      <c r="F23" s="5" t="s">
        <v>51</v>
      </c>
      <c r="G23" s="5" t="s">
        <v>1</v>
      </c>
      <c r="H23" s="5" t="str">
        <f>'[1]Raw data by JKD'!I794&amp;" "&amp;'[1]Raw data by JKD'!O794</f>
        <v>Dr. Pankaj Kumar 918578956677</v>
      </c>
      <c r="I23" s="5" t="s">
        <v>0</v>
      </c>
      <c r="J23" s="4" t="str">
        <f>HYPERLINK("COUNSELLOR DETAIL\"&amp;11141&amp;".xlsx","Open")</f>
        <v>Open</v>
      </c>
      <c r="K23" s="3" t="str">
        <f>'[1]Raw data by JKD'!M794</f>
        <v>C. Voc.  (Soft Skill &amp; E- Office Management)</v>
      </c>
      <c r="L23" s="2">
        <v>37</v>
      </c>
    </row>
    <row r="24" spans="1:12" ht="75" x14ac:dyDescent="0.25">
      <c r="A24" s="8">
        <v>23</v>
      </c>
      <c r="B24" s="7">
        <f>'[1]Raw data by JKD'!B801</f>
        <v>11142</v>
      </c>
      <c r="C24" s="5" t="str">
        <f>'[1]Raw data by JKD'!C801&amp;" "&amp;'[1]Raw data by JKD'!D801&amp;" "&amp;'[1]Raw data by JKD'!E801&amp;" "&amp;'[1]Raw data by JKD'!F801&amp;" "&amp;'[1]Raw data by JKD'!H801</f>
        <v>PESTLE WEED COLLEGE OF INFORMATION TECHNOLOGY Technological Park, Oak Hill Estate Mussoorie Diversion Road DEHRADUN 248009</v>
      </c>
      <c r="D24" s="5" t="s">
        <v>3</v>
      </c>
      <c r="E24" s="6">
        <v>1</v>
      </c>
      <c r="F24" s="5" t="s">
        <v>4</v>
      </c>
      <c r="G24" s="5" t="s">
        <v>6</v>
      </c>
      <c r="H24" s="5" t="str">
        <f>'[1]Raw data by JKD'!I801&amp;" "&amp;'[1]Raw data by JKD'!O801</f>
        <v>Dr Richa Nautiyal 917452906333</v>
      </c>
      <c r="I24" s="5" t="s">
        <v>0</v>
      </c>
      <c r="J24" s="4"/>
      <c r="K24" s="3" t="str">
        <f>'[1]Raw data by JKD'!M801</f>
        <v>BACHELOR  OF  ARTS</v>
      </c>
      <c r="L24" s="2">
        <v>9</v>
      </c>
    </row>
    <row r="25" spans="1:12" ht="75" x14ac:dyDescent="0.25">
      <c r="A25" s="8">
        <v>24</v>
      </c>
      <c r="B25" s="7">
        <f>'[1]Raw data by JKD'!B837</f>
        <v>11143</v>
      </c>
      <c r="C25" s="5" t="str">
        <f>'[1]Raw data by JKD'!C837&amp;" "&amp;'[1]Raw data by JKD'!D837&amp;" "&amp;'[1]Raw data by JKD'!E837&amp;" "&amp;'[1]Raw data by JKD'!F837&amp;" "&amp;'[1]Raw data by JKD'!H837</f>
        <v>GRD GIRLS DEGREE COLLEGE DEHRADUN KEHRI GOAN, PREMNAGAR DEHRADUN DEHRADUN 248007</v>
      </c>
      <c r="D25" s="5" t="s">
        <v>3</v>
      </c>
      <c r="E25" s="6">
        <v>1</v>
      </c>
      <c r="F25" s="5" t="s">
        <v>4</v>
      </c>
      <c r="G25" s="5" t="s">
        <v>6</v>
      </c>
      <c r="H25" s="5" t="str">
        <f>'[1]Raw data by JKD'!I837&amp;" "&amp;'[1]Raw data by JKD'!O837</f>
        <v>Ms. Anjali Verma 917060203715</v>
      </c>
      <c r="I25" s="10" t="s">
        <v>50</v>
      </c>
      <c r="J25" s="4" t="str">
        <f>HYPERLINK("COUNSELLOR DETAIL\"&amp;11143&amp;".xlsx","Open")</f>
        <v>Open</v>
      </c>
      <c r="K25" s="3" t="str">
        <f>'[1]Raw data by JKD'!M837</f>
        <v>BACHELOR  OF  ARTS</v>
      </c>
      <c r="L25" s="9">
        <v>18</v>
      </c>
    </row>
    <row r="26" spans="1:12" ht="75" x14ac:dyDescent="0.25">
      <c r="A26" s="8">
        <v>25</v>
      </c>
      <c r="B26" s="17">
        <f>'[1]Raw data by JKD'!B871</f>
        <v>12008</v>
      </c>
      <c r="C26" s="5" t="str">
        <f>'[1]Raw data by JKD'!C871&amp;" "&amp;'[1]Raw data by JKD'!D871&amp;" "&amp;'[1]Raw data by JKD'!E871&amp;" "&amp;'[1]Raw data by JKD'!F871&amp;" "&amp;'[1]Raw data by JKD'!H871</f>
        <v>B.S.M.  P.G. College BSM PG College, Roorkee  ROORKEE 0</v>
      </c>
      <c r="D26" s="5" t="s">
        <v>3</v>
      </c>
      <c r="E26" s="6">
        <v>1</v>
      </c>
      <c r="F26" s="14" t="s">
        <v>47</v>
      </c>
      <c r="G26" s="5" t="s">
        <v>48</v>
      </c>
      <c r="H26" s="5" t="str">
        <f>'[1]Raw data by JKD'!I871&amp;" "&amp;'[1]Raw data by JKD'!O871</f>
        <v>Shri Rajnish Kumar Sharma 919837006200</v>
      </c>
      <c r="I26" s="10" t="s">
        <v>49</v>
      </c>
      <c r="J26" s="4" t="str">
        <f>HYPERLINK("COUNSELLOR DETAIL\"&amp;12008&amp;".xlsx","Open")</f>
        <v>Open</v>
      </c>
      <c r="K26" s="3" t="str">
        <f>'[1]Raw data by JKD'!M871</f>
        <v>BACHELOR  OF  ARTS</v>
      </c>
      <c r="L26" s="9">
        <v>679</v>
      </c>
    </row>
    <row r="27" spans="1:12" ht="75" x14ac:dyDescent="0.25">
      <c r="A27" s="8">
        <v>26</v>
      </c>
      <c r="B27" s="6">
        <f>'[1]Raw data by JKD'!B922</f>
        <v>12011</v>
      </c>
      <c r="C27" s="5" t="str">
        <f>'[1]Raw data by JKD'!C922&amp;" "&amp;'[1]Raw data by JKD'!D922&amp;" "&amp;'[1]Raw data by JKD'!E922&amp;" "&amp;'[1]Raw data by JKD'!F922&amp;" "&amp;'[1]Raw data by JKD'!H922</f>
        <v>R.M.P.  P.G. College RMP PG College, Gurukul Narsan, Haridwar  GURUKUL 0</v>
      </c>
      <c r="D27" s="5" t="s">
        <v>3</v>
      </c>
      <c r="E27" s="6">
        <v>1</v>
      </c>
      <c r="F27" s="5" t="s">
        <v>4</v>
      </c>
      <c r="G27" s="5" t="s">
        <v>48</v>
      </c>
      <c r="H27" s="5" t="str">
        <f>'[1]Raw data by JKD'!I922&amp;" "&amp;'[1]Raw data by JKD'!O922</f>
        <v>Dr. Sarvendra Singh 919412465331</v>
      </c>
      <c r="I27" s="5" t="s">
        <v>0</v>
      </c>
      <c r="J27" s="4" t="str">
        <f>HYPERLINK("COUNSELLOR DETAIL\"&amp;12011&amp;".xlsx","Open")</f>
        <v>Open</v>
      </c>
      <c r="K27" s="3" t="str">
        <f>'[1]Raw data by JKD'!M922</f>
        <v>BACHELOR  OF  ARTS</v>
      </c>
      <c r="L27" s="2">
        <v>11</v>
      </c>
    </row>
    <row r="28" spans="1:12" ht="75" x14ac:dyDescent="0.25">
      <c r="A28" s="8">
        <v>27</v>
      </c>
      <c r="B28" s="17">
        <f>'[1]Raw data by JKD'!B946</f>
        <v>12012</v>
      </c>
      <c r="C28" s="5" t="str">
        <f>'[1]Raw data by JKD'!C947&amp;" "&amp;'[1]Raw data by JKD'!D947&amp;" "&amp;'[1]Raw data by JKD'!E947&amp;" "&amp;'[1]Raw data by JKD'!F947&amp;" "&amp;'[1]Raw data by JKD'!H947</f>
        <v>Chaman Lal Mahavidyalay Mangalore Road,Landour , Haridwar  HARIDWAR 247667</v>
      </c>
      <c r="D28" s="5" t="s">
        <v>3</v>
      </c>
      <c r="E28" s="6">
        <v>1</v>
      </c>
      <c r="F28" s="5" t="s">
        <v>4</v>
      </c>
      <c r="G28" s="5" t="s">
        <v>48</v>
      </c>
      <c r="H28" s="5" t="str">
        <f>'[1]Raw data by JKD'!I946&amp;" "&amp;'[1]Raw data by JKD'!O946</f>
        <v>Dr. Anurag Sharma 919411034024</v>
      </c>
      <c r="I28" s="5" t="s">
        <v>0</v>
      </c>
      <c r="J28" s="4" t="str">
        <f>HYPERLINK("COUNSELLOR DETAIL\"&amp;12012&amp;".xlsx","Open")</f>
        <v>Open</v>
      </c>
      <c r="K28" s="3" t="str">
        <f>'[1]Raw data by JKD'!M946</f>
        <v>BACHELOR  OF  ARTS</v>
      </c>
      <c r="L28" s="2">
        <v>46</v>
      </c>
    </row>
    <row r="29" spans="1:12" ht="75" x14ac:dyDescent="0.25">
      <c r="A29" s="8">
        <v>28</v>
      </c>
      <c r="B29" s="17">
        <f>'[1]Raw data by JKD'!B992</f>
        <v>12020</v>
      </c>
      <c r="C29" s="5" t="str">
        <f>'[1]Raw data by JKD'!C992&amp;" "&amp;'[1]Raw data by JKD'!D992&amp;" "&amp;'[1]Raw data by JKD'!E992&amp;" "&amp;'[1]Raw data by JKD'!F992&amp;" "&amp;'[1]Raw data by JKD'!H992</f>
        <v>Vidhya Vikasini Degree College of Management and Technology Gurukul Narsan, Haridwar, 249406  NARSAN, HARIDWAR 249406</v>
      </c>
      <c r="D29" s="5" t="s">
        <v>3</v>
      </c>
      <c r="E29" s="6">
        <v>1</v>
      </c>
      <c r="F29" s="5" t="s">
        <v>4</v>
      </c>
      <c r="G29" s="5" t="s">
        <v>6</v>
      </c>
      <c r="H29" s="5" t="str">
        <f>'[1]Raw data by JKD'!I992&amp;" "&amp;'[1]Raw data by JKD'!O992</f>
        <v>Dr. Priya Chaudhary 919837466104</v>
      </c>
      <c r="I29" s="5" t="s">
        <v>0</v>
      </c>
      <c r="J29" s="4"/>
      <c r="K29" s="3" t="str">
        <f>'[1]Raw data by JKD'!M992</f>
        <v>BACHELOR  OF  ARTS</v>
      </c>
      <c r="L29" s="2">
        <v>21</v>
      </c>
    </row>
    <row r="30" spans="1:12" ht="75" x14ac:dyDescent="0.25">
      <c r="A30" s="8">
        <v>29</v>
      </c>
      <c r="B30" s="17">
        <f>'[1]Raw data by JKD'!B1039</f>
        <v>12034</v>
      </c>
      <c r="C30" s="5" t="str">
        <f>'[1]Raw data by JKD'!C1039&amp;" "&amp;'[1]Raw data by JKD'!D1039&amp;" "&amp;'[1]Raw data by JKD'!E1039&amp;" "&amp;'[1]Raw data by JKD'!F1039&amp;" "&amp;'[1]Raw data by JKD'!H1039</f>
        <v>Kunti Naman Degree College KNIMT, Near NH-58, Patanjali Yogpeeth, Badhedi, Rajutan, Haridwar  HARIDWAR 247667</v>
      </c>
      <c r="D30" s="5" t="s">
        <v>3</v>
      </c>
      <c r="E30" s="6">
        <v>1</v>
      </c>
      <c r="F30" s="5" t="s">
        <v>47</v>
      </c>
      <c r="G30" s="5" t="s">
        <v>6</v>
      </c>
      <c r="H30" s="5" t="str">
        <f>'[1]Raw data by JKD'!I1039&amp;" "&amp;'[1]Raw data by JKD'!O1039</f>
        <v>Shri Narendra Kumar 917900441327</v>
      </c>
      <c r="I30" s="10" t="s">
        <v>24</v>
      </c>
      <c r="J30" s="4" t="str">
        <f>HYPERLINK("COUNSELLOR DETAIL\"&amp;12034&amp;".xlsx","Open")</f>
        <v>Open</v>
      </c>
      <c r="K30" s="3" t="str">
        <f>'[1]Raw data by JKD'!M1039</f>
        <v>BACHELOR  OF  ARTS</v>
      </c>
      <c r="L30" s="9">
        <v>59</v>
      </c>
    </row>
    <row r="31" spans="1:12" ht="60" x14ac:dyDescent="0.25">
      <c r="A31" s="8">
        <v>30</v>
      </c>
      <c r="B31" s="6">
        <f>'[1]Raw data by JKD'!B1095</f>
        <v>12042</v>
      </c>
      <c r="C31" s="5" t="str">
        <f>'[1]Raw data by JKD'!C1095&amp;" "&amp;'[1]Raw data by JKD'!D1095&amp;" "&amp;'[1]Raw data by JKD'!E1095&amp;" "&amp;'[1]Raw data by JKD'!F1095&amp;" "&amp;'[1]Raw data by JKD'!H1095</f>
        <v>Government P.G. College,Kotdwar Govnt PG College, Kotdwara Garhwal KOTDWARA 246149</v>
      </c>
      <c r="D31" s="5" t="s">
        <v>3</v>
      </c>
      <c r="E31" s="6">
        <v>1</v>
      </c>
      <c r="F31" s="5" t="s">
        <v>47</v>
      </c>
      <c r="G31" s="5" t="s">
        <v>1</v>
      </c>
      <c r="H31" s="5" t="str">
        <f>'[1]Raw data by JKD'!I1095&amp;" "&amp;'[1]Raw data by JKD'!O1095</f>
        <v>Prof. RAKHI DIMRI 916397901332</v>
      </c>
      <c r="I31" s="5" t="s">
        <v>0</v>
      </c>
      <c r="J31" s="4"/>
      <c r="K31" s="3" t="str">
        <f>'[1]Raw data by JKD'!M1095</f>
        <v>BACHELOR  OF  ARTS</v>
      </c>
      <c r="L31" s="2">
        <v>1031</v>
      </c>
    </row>
    <row r="32" spans="1:12" ht="75" x14ac:dyDescent="0.25">
      <c r="A32" s="8">
        <v>31</v>
      </c>
      <c r="B32" s="12">
        <f>'[1]Raw data by JKD'!B1154</f>
        <v>12047</v>
      </c>
      <c r="C32" s="5" t="str">
        <f>'[1]Raw data by JKD'!C1154&amp;" "&amp;'[1]Raw data by JKD'!D1154&amp;" "&amp;'[1]Raw data by JKD'!E1154&amp;" "&amp;'[1]Raw data by JKD'!F1154&amp;" "&amp;'[1]Raw data by JKD'!H1154</f>
        <v>Roorkee Divya Yog Sansthan Chudiyala Road, Bhagwanpur  HARIDWAR 247667</v>
      </c>
      <c r="D32" s="5" t="s">
        <v>3</v>
      </c>
      <c r="E32" s="6">
        <v>1</v>
      </c>
      <c r="F32" s="5" t="s">
        <v>40</v>
      </c>
      <c r="G32" s="5" t="s">
        <v>6</v>
      </c>
      <c r="H32" s="5" t="str">
        <f>'[1]Raw data by JKD'!I1154&amp;" "&amp;'[1]Raw data by JKD'!O1154</f>
        <v>Shri  Amit Kumar 919837179363</v>
      </c>
      <c r="I32" s="10" t="s">
        <v>43</v>
      </c>
      <c r="J32" s="4"/>
      <c r="K32" s="3" t="str">
        <f>'[1]Raw data by JKD'!M1154</f>
        <v>C. Voc.  (Soft Skill &amp; E- Office Management)</v>
      </c>
      <c r="L32" s="9">
        <v>0</v>
      </c>
    </row>
    <row r="33" spans="1:12" ht="75" x14ac:dyDescent="0.25">
      <c r="A33" s="8">
        <v>32</v>
      </c>
      <c r="B33" s="12">
        <f>'[1]Raw data by JKD'!B1170</f>
        <v>12058</v>
      </c>
      <c r="C33" s="5" t="str">
        <f>'[1]Raw data by JKD'!C1170&amp;" "&amp;'[1]Raw data by JKD'!D1170&amp;" "&amp;'[1]Raw data by JKD'!E1170&amp;" "&amp;'[1]Raw data by JKD'!F1170&amp;" "&amp;'[1]Raw data by JKD'!H1170</f>
        <v>Sai Institute Govindpuri, Haridwar  HARIDWAR 249401</v>
      </c>
      <c r="D33" s="5" t="s">
        <v>3</v>
      </c>
      <c r="E33" s="6">
        <v>1</v>
      </c>
      <c r="F33" s="5" t="s">
        <v>40</v>
      </c>
      <c r="G33" s="5" t="s">
        <v>6</v>
      </c>
      <c r="H33" s="5" t="str">
        <f>'[1]Raw data by JKD'!I1170&amp;" "&amp;'[1]Raw data by JKD'!O1170</f>
        <v>MR. SANJEEV SHARMA 919368421419</v>
      </c>
      <c r="I33" s="5" t="s">
        <v>46</v>
      </c>
      <c r="J33" s="4"/>
      <c r="K33" s="3" t="str">
        <f>'[1]Raw data by JKD'!M1170</f>
        <v>C. Voc.  (Soft Skill &amp; E- Office Management)</v>
      </c>
      <c r="L33" s="9">
        <v>161</v>
      </c>
    </row>
    <row r="34" spans="1:12" ht="75" x14ac:dyDescent="0.25">
      <c r="A34" s="8">
        <v>33</v>
      </c>
      <c r="B34" s="12">
        <f>'[1]Raw data by JKD'!B1188</f>
        <v>12061</v>
      </c>
      <c r="C34" s="5" t="str">
        <f>'[1]Raw data by JKD'!C1188&amp;" "&amp;'[1]Raw data by JKD'!D1188&amp;" "&amp;'[1]Raw data by JKD'!E1188&amp;" "&amp;'[1]Raw data by JKD'!F1188&amp;" "&amp;'[1]Raw data by JKD'!H1188</f>
        <v>Mohini Devi Degree College Asaf Nagar, Iqbalpur Road, Near Shastri Puram, Roorkee  ROORKEE 247667</v>
      </c>
      <c r="D34" s="5" t="s">
        <v>3</v>
      </c>
      <c r="E34" s="6">
        <v>1</v>
      </c>
      <c r="F34" s="5" t="s">
        <v>4</v>
      </c>
      <c r="G34" s="5" t="s">
        <v>6</v>
      </c>
      <c r="H34" s="5" t="str">
        <f>'[1]Raw data by JKD'!I1188&amp;" "&amp;'[1]Raw data by JKD'!O1188</f>
        <v>Smt. Maneesha Singhal 918445003279</v>
      </c>
      <c r="I34" s="10" t="s">
        <v>44</v>
      </c>
      <c r="J34" s="4" t="str">
        <f>HYPERLINK("COUNSELLOR DETAIL\"&amp;12061&amp;".xlsx","Open")</f>
        <v>Open</v>
      </c>
      <c r="K34" s="3" t="str">
        <f>'[1]Raw data by JKD'!M1188</f>
        <v>BACHELOR  OF  ARTS</v>
      </c>
      <c r="L34" s="9">
        <v>521</v>
      </c>
    </row>
    <row r="35" spans="1:12" ht="90" x14ac:dyDescent="0.25">
      <c r="A35" s="8">
        <v>34</v>
      </c>
      <c r="B35" s="12">
        <f>'[1]Raw data by JKD'!B1233</f>
        <v>12076</v>
      </c>
      <c r="C35" s="5" t="str">
        <f>'[1]Raw data by JKD'!C1233&amp;" "&amp;'[1]Raw data by JKD'!D1233&amp;" "&amp;'[1]Raw data by JKD'!E1233&amp;" "&amp;'[1]Raw data by JKD'!F1233&amp;" "&amp;'[1]Raw data by JKD'!H1233</f>
        <v>MAHENDRA SINGH DEGREE COLLEGE, BUDHWA SHAHID, BUGGAWALA, HARIDWAR VILLAGE- BUDHWA SHAHID POST-BUGGAWALA DISTRICT- HARIDWAR TANGA 247662</v>
      </c>
      <c r="D35" s="5" t="s">
        <v>3</v>
      </c>
      <c r="E35" s="6">
        <v>1</v>
      </c>
      <c r="F35" s="5" t="s">
        <v>4</v>
      </c>
      <c r="G35" s="5" t="s">
        <v>6</v>
      </c>
      <c r="H35" s="5" t="str">
        <f>'[1]Raw data by JKD'!I1233&amp;" "&amp;'[1]Raw data by JKD'!O1233</f>
        <v>Dr. Roma 917900366764</v>
      </c>
      <c r="I35" s="5" t="s">
        <v>0</v>
      </c>
      <c r="J35" s="4"/>
      <c r="K35" s="3" t="str">
        <f>'[1]Raw data by JKD'!M1233</f>
        <v>BACHELOR  OF  ARTS</v>
      </c>
      <c r="L35" s="2">
        <v>19</v>
      </c>
    </row>
    <row r="36" spans="1:12" ht="91.5" customHeight="1" x14ac:dyDescent="0.25">
      <c r="A36" s="8">
        <v>35</v>
      </c>
      <c r="B36" s="12">
        <f>'[1]Raw data by JKD'!B1273</f>
        <v>12078</v>
      </c>
      <c r="C36" s="5" t="str">
        <f>'[1]Raw data by JKD'!C1273&amp;" "&amp;'[1]Raw data by JKD'!D1273&amp;" "&amp;'[1]Raw data by JKD'!E1273&amp;" "&amp;'[1]Raw data by JKD'!F1273&amp;" "&amp;'[1]Raw data by JKD'!H1273</f>
        <v>Government Degree College , Manglour (Haridwar) Manglour Near Manakchowk District- Haridwar  MANGLOUR TOWN 247656</v>
      </c>
      <c r="D36" s="5" t="s">
        <v>3</v>
      </c>
      <c r="E36" s="6">
        <v>1</v>
      </c>
      <c r="F36" s="5" t="s">
        <v>4</v>
      </c>
      <c r="G36" s="5" t="s">
        <v>1</v>
      </c>
      <c r="H36" s="5" t="str">
        <f>'[1]Raw data by JKD'!I1273&amp;" "&amp;'[1]Raw data by JKD'!O1273</f>
        <v>Dr. Anurag 919690423852</v>
      </c>
      <c r="I36" s="5" t="s">
        <v>0</v>
      </c>
      <c r="J36" s="4"/>
      <c r="K36" s="3" t="str">
        <f>'[1]Raw data by JKD'!M1273</f>
        <v>BACHELOR  OF  ARTS</v>
      </c>
      <c r="L36" s="2">
        <v>50</v>
      </c>
    </row>
    <row r="37" spans="1:12" ht="80.25" customHeight="1" x14ac:dyDescent="0.25">
      <c r="A37" s="8">
        <v>36</v>
      </c>
      <c r="B37" s="12">
        <f>'[1]Raw data by JKD'!B1313</f>
        <v>12079</v>
      </c>
      <c r="C37" s="5" t="str">
        <f>'[1]Raw data by JKD'!C1313&amp;" "&amp;'[1]Raw data by JKD'!D1313&amp;" "&amp;'[1]Raw data by JKD'!E1313&amp;" "&amp;'[1]Raw data by JKD'!F1313&amp;" "&amp;'[1]Raw data by JKD'!H1313</f>
        <v>Hariom Saraswati P.G. College, Dhanauri, Haridwar Village &amp; Post- Dhanauri, District-Haridwar  HARIDWAR 247667</v>
      </c>
      <c r="D37" s="5" t="s">
        <v>3</v>
      </c>
      <c r="E37" s="6">
        <v>1</v>
      </c>
      <c r="F37" s="5" t="s">
        <v>4</v>
      </c>
      <c r="G37" s="5" t="s">
        <v>6</v>
      </c>
      <c r="H37" s="5" t="str">
        <f>'[1]Raw data by JKD'!I1313&amp;" "&amp;'[1]Raw data by JKD'!O1313</f>
        <v>Dr. Arunima Pandey 919161457760</v>
      </c>
      <c r="I37" s="5" t="s">
        <v>0</v>
      </c>
      <c r="J37" s="4"/>
      <c r="K37" s="3" t="str">
        <f>'[1]Raw data by JKD'!M1313</f>
        <v>BACHELOR  OF  ARTS</v>
      </c>
      <c r="L37" s="2">
        <v>125</v>
      </c>
    </row>
    <row r="38" spans="1:12" ht="71.25" customHeight="1" x14ac:dyDescent="0.25">
      <c r="A38" s="8">
        <v>37</v>
      </c>
      <c r="B38" s="12">
        <f>'[1]Raw data by JKD'!B1365</f>
        <v>12080</v>
      </c>
      <c r="C38" s="5" t="str">
        <f>'[1]Raw data by JKD'!C1365&amp;" "&amp;'[1]Raw data by JKD'!D1365&amp;" "&amp;'[1]Raw data by JKD'!E1365&amp;" "&amp;'[1]Raw data by JKD'!F1365&amp;" "&amp;'[1]Raw data by JKD'!H1365</f>
        <v>HEC Group of Institutions, Jagjeetpur, Haridwar Laksar Road, Jagjeetpur  HARIDWAR 249408</v>
      </c>
      <c r="D38" s="5" t="s">
        <v>3</v>
      </c>
      <c r="E38" s="6">
        <v>1</v>
      </c>
      <c r="F38" s="5" t="s">
        <v>4</v>
      </c>
      <c r="G38" s="5" t="s">
        <v>6</v>
      </c>
      <c r="H38" s="5" t="str">
        <f>'[1]Raw data by JKD'!I1365&amp;" "&amp;'[1]Raw data by JKD'!O1365</f>
        <v>Mr. TARA SINGH 919358222795</v>
      </c>
      <c r="I38" s="5" t="s">
        <v>5</v>
      </c>
      <c r="J38" s="4" t="str">
        <f>HYPERLINK("COUNSELLOR DETAIL\"&amp;12080&amp;".xls","Open")</f>
        <v>Open</v>
      </c>
      <c r="K38" s="3" t="str">
        <f>'[1]Raw data by JKD'!M1365</f>
        <v>BACHELOR  OF  ARTS</v>
      </c>
      <c r="L38" s="9">
        <v>680</v>
      </c>
    </row>
    <row r="39" spans="1:12" ht="90" x14ac:dyDescent="0.25">
      <c r="A39" s="8">
        <v>38</v>
      </c>
      <c r="B39" s="17">
        <f>'[1]Raw data by JKD'!B1422</f>
        <v>12081</v>
      </c>
      <c r="C39" s="5" t="str">
        <f>'[1]Raw data by JKD'!C1422&amp;" "&amp;'[1]Raw data by JKD'!D1422&amp;" "&amp;'[1]Raw data by JKD'!E1422&amp;" "&amp;'[1]Raw data by JKD'!F1422&amp;" "&amp;'[1]Raw data by JKD'!H1422</f>
        <v>Jhanvi Ayurveda Evam Yog Kendra Haripur Kalan Near Prem Vihar Chowk, Haridwar  HARIDWAR 249410</v>
      </c>
      <c r="D39" s="5" t="s">
        <v>3</v>
      </c>
      <c r="E39" s="6">
        <v>1</v>
      </c>
      <c r="F39" s="14" t="s">
        <v>40</v>
      </c>
      <c r="G39" s="5" t="s">
        <v>6</v>
      </c>
      <c r="H39" s="5" t="str">
        <f>'[1]Raw data by JKD'!I1424&amp;" "&amp;'[1]Raw data by JKD'!O1424</f>
        <v>Shri Manoj Sharma 919911450656</v>
      </c>
      <c r="I39" s="10" t="s">
        <v>45</v>
      </c>
      <c r="J39" s="4"/>
      <c r="K39" s="3" t="str">
        <f>'[1]Raw data by JKD'!M1422</f>
        <v>C. Voc.  (Soft Skill &amp; E- Office Management)</v>
      </c>
      <c r="L39" s="9">
        <v>0</v>
      </c>
    </row>
    <row r="40" spans="1:12" ht="75" x14ac:dyDescent="0.25">
      <c r="A40" s="8">
        <v>39</v>
      </c>
      <c r="B40" s="12">
        <f>'[1]Raw data by JKD'!B1432</f>
        <v>12082</v>
      </c>
      <c r="C40" s="5" t="str">
        <f>'[1]Raw data by JKD'!C1432&amp;" "&amp;'[1]Raw data by JKD'!D1432&amp;" "&amp;'[1]Raw data by JKD'!E1432&amp;" "&amp;'[1]Raw data by JKD'!F1432&amp;" "&amp;'[1]Raw data by JKD'!H1432</f>
        <v>Sita Ram Degree College, Roorkee Sunhera, Roorkee, District-Haridwar  ROORKEE 247667</v>
      </c>
      <c r="D40" s="5" t="s">
        <v>3</v>
      </c>
      <c r="E40" s="6">
        <v>1</v>
      </c>
      <c r="F40" s="5" t="s">
        <v>40</v>
      </c>
      <c r="G40" s="5" t="s">
        <v>6</v>
      </c>
      <c r="H40" s="5" t="str">
        <f>'[1]Raw data by JKD'!I1432&amp;" "&amp;'[1]Raw data by JKD'!O1432</f>
        <v>Shri Sunil Kumar 918410040058</v>
      </c>
      <c r="I40" s="10" t="s">
        <v>44</v>
      </c>
      <c r="J40" s="4"/>
      <c r="K40" s="3" t="str">
        <f>'[1]Raw data by JKD'!M1432</f>
        <v>C. Voc.  (Soft Skill &amp; E- Office Management)</v>
      </c>
      <c r="L40" s="9">
        <v>2</v>
      </c>
    </row>
    <row r="41" spans="1:12" ht="75" x14ac:dyDescent="0.25">
      <c r="A41" s="8">
        <v>40</v>
      </c>
      <c r="B41" s="12">
        <f>'[1]Raw data by JKD'!B1447</f>
        <v>12083</v>
      </c>
      <c r="C41" s="5" t="str">
        <f>'[1]Raw data by JKD'!C1447&amp;" "&amp;'[1]Raw data by JKD'!D1447&amp;" "&amp;'[1]Raw data by JKD'!E1447&amp;" "&amp;'[1]Raw data by JKD'!F1447&amp;" "&amp;'[1]Raw data by JKD'!H1447</f>
        <v>Rishi Yog Sansthan, Jwalapur, Haridwar Purvi Nath Nagar, Jwalapur, Haridwar  HARIDWAR 249407</v>
      </c>
      <c r="D41" s="5" t="s">
        <v>3</v>
      </c>
      <c r="E41" s="6">
        <v>1</v>
      </c>
      <c r="F41" s="5" t="s">
        <v>40</v>
      </c>
      <c r="G41" s="5" t="s">
        <v>6</v>
      </c>
      <c r="H41" s="5" t="str">
        <f>'[1]Raw data by JKD'!I1447&amp;" "&amp;'[1]Raw data by JKD'!O1447</f>
        <v>Smt. Jaya Saraswat 919997719494</v>
      </c>
      <c r="I41" s="5" t="s">
        <v>43</v>
      </c>
      <c r="J41" s="4"/>
      <c r="K41" s="3" t="str">
        <f>'[1]Raw data by JKD'!M1447</f>
        <v>C. Voc.  (Soft Skill &amp; E- Office Management)</v>
      </c>
      <c r="L41" s="9">
        <v>6</v>
      </c>
    </row>
    <row r="42" spans="1:12" ht="75" x14ac:dyDescent="0.25">
      <c r="A42" s="8">
        <v>41</v>
      </c>
      <c r="B42" s="17">
        <f>'[1]Raw data by JKD'!B1457</f>
        <v>12086</v>
      </c>
      <c r="C42" s="5" t="str">
        <f>'[1]Raw data by JKD'!C1457&amp;" "&amp;'[1]Raw data by JKD'!D1457&amp;" "&amp;'[1]Raw data by JKD'!E1457&amp;" "&amp;'[1]Raw data by JKD'!F1457&amp;" "&amp;'[1]Raw data by JKD'!H1457</f>
        <v>Uttarakhand Sanskrit Academy, Jwalapur (Haridwar) Ranipujhal, Jwalapur, Hardwar District Haridwar JWALAPUR 249407</v>
      </c>
      <c r="D42" s="5" t="s">
        <v>3</v>
      </c>
      <c r="E42" s="6">
        <v>1</v>
      </c>
      <c r="F42" s="5" t="s">
        <v>42</v>
      </c>
      <c r="G42" s="5" t="s">
        <v>1</v>
      </c>
      <c r="H42" s="5" t="s">
        <v>41</v>
      </c>
      <c r="I42" s="5" t="s">
        <v>0</v>
      </c>
      <c r="J42" s="4"/>
      <c r="K42" s="3" t="str">
        <f>'[1]Raw data by JKD'!M1457</f>
        <v>C. Voc.  (Soft Skill &amp; E- Office Management)</v>
      </c>
      <c r="L42" s="2">
        <v>2</v>
      </c>
    </row>
    <row r="43" spans="1:12" ht="60" x14ac:dyDescent="0.25">
      <c r="A43" s="8">
        <v>42</v>
      </c>
      <c r="B43" s="6">
        <f>'[1]Raw data by JKD'!B1465</f>
        <v>12088</v>
      </c>
      <c r="C43" s="5" t="str">
        <f>'[1]Raw data by JKD'!C1465&amp;" "&amp;'[1]Raw data by JKD'!D1465&amp;" "&amp;'[1]Raw data by JKD'!E1465&amp;" "&amp;'[1]Raw data by JKD'!F1465&amp;" "&amp;'[1]Raw data by JKD'!H1465</f>
        <v>Uttarakhand Sanskrit University, Bahadrabad, Haridwar Bahadrabad, Haridwar  HARIDWAR 249402</v>
      </c>
      <c r="D43" s="5" t="s">
        <v>3</v>
      </c>
      <c r="E43" s="6">
        <v>1</v>
      </c>
      <c r="F43" s="5" t="s">
        <v>40</v>
      </c>
      <c r="G43" s="5" t="s">
        <v>1</v>
      </c>
      <c r="H43" s="5" t="str">
        <f>'[1]Raw data by JKD'!I1465&amp;" "&amp;'[1]Raw data by JKD'!O1465</f>
        <v>Dr. Suman Prasad Bhatt 917983706560</v>
      </c>
      <c r="I43" s="5" t="s">
        <v>0</v>
      </c>
      <c r="J43" s="4" t="str">
        <f>HYPERLINK("COUNSELLOR DETAIL\"&amp;12088&amp;".doc","Open")</f>
        <v>Open</v>
      </c>
      <c r="K43" s="3" t="str">
        <f>'[1]Raw data by JKD'!M1465</f>
        <v>BACHELOR  OF  ARTS</v>
      </c>
      <c r="L43" s="2">
        <v>216</v>
      </c>
    </row>
    <row r="44" spans="1:12" ht="75" x14ac:dyDescent="0.25">
      <c r="A44" s="8">
        <v>43</v>
      </c>
      <c r="B44" s="12">
        <f>'[1]Raw data by JKD'!B1494</f>
        <v>12089</v>
      </c>
      <c r="C44" s="5" t="str">
        <f>'[1]Raw data by JKD'!C1494&amp;" "&amp;'[1]Raw data by JKD'!D1494&amp;" "&amp;'[1]Raw data by JKD'!E1494&amp;" "&amp;'[1]Raw data by JKD'!F1494&amp;" "&amp;'[1]Raw data by JKD'!H1494</f>
        <v>Government Degree College, Laksar (Haridwar) Laksar Distt- Haridwar LAKSHAR 247663</v>
      </c>
      <c r="D44" s="5" t="s">
        <v>3</v>
      </c>
      <c r="E44" s="6">
        <v>1</v>
      </c>
      <c r="F44" s="5" t="s">
        <v>4</v>
      </c>
      <c r="G44" s="5" t="s">
        <v>1</v>
      </c>
      <c r="H44" s="5" t="str">
        <f>'[1]Raw data by JKD'!I1494&amp;" "&amp;'[1]Raw data by JKD'!O1494</f>
        <v>Dr. Kanupriya 918979444488</v>
      </c>
      <c r="I44" s="5" t="s">
        <v>0</v>
      </c>
      <c r="J44" s="4" t="str">
        <f>HYPERLINK("COUNSELLOR DETAIL\"&amp;12089&amp;".xlsx","Open")</f>
        <v>Open</v>
      </c>
      <c r="K44" s="3" t="str">
        <f>'[1]Raw data by JKD'!M1494</f>
        <v>BACHELOR  OF  ARTS</v>
      </c>
      <c r="L44" s="2">
        <v>20</v>
      </c>
    </row>
    <row r="45" spans="1:12" ht="75" x14ac:dyDescent="0.25">
      <c r="A45" s="8">
        <v>44</v>
      </c>
      <c r="B45" s="17">
        <f>'[1]Raw data by JKD'!B1529</f>
        <v>12090</v>
      </c>
      <c r="C45" s="5" t="str">
        <f>'[1]Raw data by JKD'!C1529&amp;" "&amp;'[1]Raw data by JKD'!D1529&amp;" "&amp;'[1]Raw data by JKD'!E1529&amp;" "&amp;'[1]Raw data by JKD'!F1529&amp;" "&amp;'[1]Raw data by JKD'!H1529</f>
        <v>Government Degree College, Kanvaghati, Kotdwar Village Luthapur Post Kalalghati, Kotdwar (Pauri Garhwal) KOTDWARA 246149</v>
      </c>
      <c r="D45" s="5" t="s">
        <v>3</v>
      </c>
      <c r="E45" s="6">
        <v>1</v>
      </c>
      <c r="F45" s="5" t="s">
        <v>4</v>
      </c>
      <c r="G45" s="5" t="s">
        <v>1</v>
      </c>
      <c r="H45" s="5" t="str">
        <f>'[1]Raw data by JKD'!I1530&amp;" "&amp;'[1]Raw data by JKD'!O1530</f>
        <v>Prof. Ashok Kumar Mittal 918077135724</v>
      </c>
      <c r="I45" s="5" t="s">
        <v>0</v>
      </c>
      <c r="J45" s="4"/>
      <c r="K45" s="3" t="str">
        <f>'[1]Raw data by JKD'!M1529</f>
        <v>BACHELOR  OF  ARTS</v>
      </c>
      <c r="L45" s="2">
        <v>62</v>
      </c>
    </row>
    <row r="46" spans="1:12" ht="81" customHeight="1" x14ac:dyDescent="0.25">
      <c r="A46" s="8">
        <v>45</v>
      </c>
      <c r="B46" s="12">
        <f>'[1]Raw data by JKD'!B1564</f>
        <v>12091</v>
      </c>
      <c r="C46" s="5" t="str">
        <f>'[1]Raw data by JKD'!C1564&amp;" "&amp;'[1]Raw data by JKD'!D1564&amp;" "&amp;'[1]Raw data by JKD'!E1564&amp;" "&amp;'[1]Raw data by JKD'!F1564&amp;" "&amp;'[1]Raw data by JKD'!H1564</f>
        <v>Garg Degree College, Laksar 2 Km. Ahead Laksar Haridwar Road Near B.S.N.L. Tower, Laksar District Haridwar LAKSAR 247663</v>
      </c>
      <c r="D46" s="5" t="s">
        <v>3</v>
      </c>
      <c r="E46" s="6">
        <v>1</v>
      </c>
      <c r="F46" s="5" t="s">
        <v>39</v>
      </c>
      <c r="G46" s="5" t="s">
        <v>6</v>
      </c>
      <c r="H46" s="5" t="str">
        <f>'[1]Raw data by JKD'!I1564&amp;" "&amp;'[1]Raw data by JKD'!O1564</f>
        <v>Dr. Subhra Rekha Vats 919027213286</v>
      </c>
      <c r="I46" s="5" t="s">
        <v>0</v>
      </c>
      <c r="J46" s="4" t="str">
        <f>HYPERLINK("COUNSELLOR DETAIL\"&amp;12091&amp;".xlsx","Open")</f>
        <v>Open</v>
      </c>
      <c r="K46" s="3" t="str">
        <f>'[1]Raw data by JKD'!M1564</f>
        <v>BACHELOR  OF  ARTS</v>
      </c>
      <c r="L46" s="2">
        <v>10</v>
      </c>
    </row>
    <row r="47" spans="1:12" ht="83.25" customHeight="1" x14ac:dyDescent="0.25">
      <c r="A47" s="8">
        <v>46</v>
      </c>
      <c r="B47" s="17">
        <f>'[1]Raw data by JKD'!B1599</f>
        <v>12092</v>
      </c>
      <c r="C47" s="5" t="str">
        <f>'[1]Raw data by JKD'!C1599&amp;" "&amp;'[1]Raw data by JKD'!D1599&amp;" "&amp;'[1]Raw data by JKD'!E1599&amp;" "&amp;'[1]Raw data by JKD'!F1599&amp;" "&amp;'[1]Raw data by JKD'!H1599</f>
        <v>Shri Babu Kaliram Rakesh Government Degree College, Churiyala, Bhagwanpur (Haridwar) Churiyala, Bhagwanpur District Haridwar BHAGWANPUR 247661</v>
      </c>
      <c r="D47" s="5" t="s">
        <v>3</v>
      </c>
      <c r="E47" s="6">
        <v>1</v>
      </c>
      <c r="F47" s="5" t="s">
        <v>4</v>
      </c>
      <c r="G47" s="5" t="s">
        <v>1</v>
      </c>
      <c r="H47" s="5" t="str">
        <f>'[1]Raw data by JKD'!I1600&amp;" "&amp;'[1]Raw data by JKD'!O1600</f>
        <v>Dr. Ashutosh Vikram 917533931555</v>
      </c>
      <c r="I47" s="5" t="s">
        <v>0</v>
      </c>
      <c r="J47" s="4" t="str">
        <f>HYPERLINK("COUNSELLOR DETAIL\"&amp;12092&amp;".xls","Open")</f>
        <v>Open</v>
      </c>
      <c r="K47" s="3" t="str">
        <f>'[1]Raw data by JKD'!M1599</f>
        <v>BACHELOR  OF  ARTS</v>
      </c>
      <c r="L47" s="2">
        <v>13</v>
      </c>
    </row>
    <row r="48" spans="1:12" ht="60" x14ac:dyDescent="0.25">
      <c r="A48" s="8">
        <v>47</v>
      </c>
      <c r="B48" s="12">
        <v>12093</v>
      </c>
      <c r="C48" s="3" t="s">
        <v>38</v>
      </c>
      <c r="D48" s="3" t="s">
        <v>3</v>
      </c>
      <c r="E48" s="11">
        <v>1</v>
      </c>
      <c r="F48" s="10" t="s">
        <v>10</v>
      </c>
      <c r="G48" s="3" t="s">
        <v>9</v>
      </c>
      <c r="H48" s="3" t="s">
        <v>37</v>
      </c>
      <c r="I48" s="3" t="s">
        <v>5</v>
      </c>
      <c r="J48" s="4" t="s">
        <v>7</v>
      </c>
      <c r="K48" s="3"/>
      <c r="L48" s="2">
        <v>8</v>
      </c>
    </row>
    <row r="49" spans="1:12" ht="60" x14ac:dyDescent="0.25">
      <c r="A49" s="8">
        <v>48</v>
      </c>
      <c r="B49" s="12">
        <v>12094</v>
      </c>
      <c r="C49" s="3" t="s">
        <v>36</v>
      </c>
      <c r="D49" s="3" t="s">
        <v>3</v>
      </c>
      <c r="E49" s="11">
        <v>1</v>
      </c>
      <c r="F49" s="10" t="s">
        <v>16</v>
      </c>
      <c r="G49" s="16" t="s">
        <v>9</v>
      </c>
      <c r="H49" s="3" t="s">
        <v>35</v>
      </c>
      <c r="I49" s="3" t="s">
        <v>5</v>
      </c>
      <c r="J49" s="4" t="s">
        <v>7</v>
      </c>
      <c r="K49" s="3"/>
      <c r="L49" s="2">
        <v>10</v>
      </c>
    </row>
    <row r="50" spans="1:12" ht="75" x14ac:dyDescent="0.25">
      <c r="A50" s="8">
        <v>49</v>
      </c>
      <c r="B50" s="12">
        <f>'[1]Raw data by JKD'!B1634</f>
        <v>12095</v>
      </c>
      <c r="C50" s="5" t="str">
        <f>'[1]Raw data by JKD'!C1634&amp;" "&amp;'[1]Raw data by JKD'!D1634&amp;" "&amp;'[1]Raw data by JKD'!E1634&amp;" "&amp;'[1]Raw data by JKD'!F1634&amp;" "&amp;'[1]Raw data by JKD'!H1634</f>
        <v>S.M.J.N. P.G. COLLEGE, HARIDWAR GOVINDPUR, NEAR RANI MORE HARIDWAR HARIDWAR 249401</v>
      </c>
      <c r="D50" s="5" t="s">
        <v>3</v>
      </c>
      <c r="E50" s="6">
        <v>1</v>
      </c>
      <c r="F50" s="5" t="s">
        <v>4</v>
      </c>
      <c r="G50" s="5" t="s">
        <v>6</v>
      </c>
      <c r="H50" s="3" t="str">
        <f>'[1]Raw data by JKD'!I1634&amp;" "&amp;'[1]Raw data by JKD'!O1634</f>
        <v>Dr. Shiv Kumar Chauhan 919119091836</v>
      </c>
      <c r="I50" s="5" t="s">
        <v>0</v>
      </c>
      <c r="J50" s="4"/>
      <c r="K50" s="3" t="str">
        <f>'[1]Raw data by JKD'!M1634</f>
        <v>BACHELOR  OF  ARTS</v>
      </c>
      <c r="L50" s="2">
        <v>21</v>
      </c>
    </row>
    <row r="51" spans="1:12" ht="75" x14ac:dyDescent="0.25">
      <c r="A51" s="8">
        <v>50</v>
      </c>
      <c r="B51" s="7">
        <f>'[1]Raw data by JKD'!B1679</f>
        <v>14003</v>
      </c>
      <c r="C51" s="5" t="str">
        <f>'[1]Raw data by JKD'!C1679&amp;" "&amp;'[1]Raw data by JKD'!D1679&amp;" "&amp;'[1]Raw data by JKD'!E1679&amp;" "&amp;'[1]Raw data by JKD'!F1679&amp;" "&amp;'[1]Raw data by JKD'!H1679</f>
        <v>Government Degree College Degree College Vedikhal (Pauri Garhwal)  VEDHIKHAL, PAURI 0</v>
      </c>
      <c r="D51" s="5" t="s">
        <v>3</v>
      </c>
      <c r="E51" s="6">
        <v>1</v>
      </c>
      <c r="F51" s="5" t="s">
        <v>4</v>
      </c>
      <c r="G51" s="5" t="s">
        <v>1</v>
      </c>
      <c r="H51" s="3" t="str">
        <f>'[1]Raw data by JKD'!I1679&amp;" "&amp;'[1]Raw data by JKD'!O1679</f>
        <v>Dr. Anupam Tyagi 917302916466</v>
      </c>
      <c r="I51" s="5" t="s">
        <v>0</v>
      </c>
      <c r="J51" s="4"/>
      <c r="K51" s="3" t="str">
        <f>'[1]Raw data by JKD'!M1679</f>
        <v>BACHELOR  OF  ARTS</v>
      </c>
      <c r="L51" s="2">
        <v>129</v>
      </c>
    </row>
    <row r="52" spans="1:12" ht="60" x14ac:dyDescent="0.25">
      <c r="A52" s="8">
        <v>51</v>
      </c>
      <c r="B52" s="7">
        <f>'[1]Raw data by JKD'!B1708</f>
        <v>14005</v>
      </c>
      <c r="C52" s="5" t="str">
        <f>'[1]Raw data by JKD'!C1708&amp;" "&amp;'[1]Raw data by JKD'!D1708&amp;" "&amp;'[1]Raw data by JKD'!E1708&amp;" "&amp;'[1]Raw data by JKD'!F1708&amp;" "&amp;'[1]Raw data by JKD'!H1708</f>
        <v>Government PG College Lansdowne, Jaiharikhal  JEHRIKHAL ,PAURI 246139</v>
      </c>
      <c r="D52" s="5" t="s">
        <v>3</v>
      </c>
      <c r="E52" s="6">
        <v>1</v>
      </c>
      <c r="F52" s="5" t="s">
        <v>34</v>
      </c>
      <c r="G52" s="5" t="s">
        <v>1</v>
      </c>
      <c r="H52" s="3" t="str">
        <f>'[1]Raw data by JKD'!I1708&amp;" "&amp;'[1]Raw data by JKD'!O1708</f>
        <v>Dr. Preeti Rawat 919501852850</v>
      </c>
      <c r="I52" s="5" t="s">
        <v>0</v>
      </c>
      <c r="J52" s="4"/>
      <c r="K52" s="3" t="str">
        <f>'[1]Raw data by JKD'!M1708</f>
        <v>BACHELOR  OF  ARTS</v>
      </c>
      <c r="L52" s="2">
        <v>242</v>
      </c>
    </row>
    <row r="53" spans="1:12" ht="60" x14ac:dyDescent="0.25">
      <c r="A53" s="8">
        <v>52</v>
      </c>
      <c r="B53" s="7">
        <f>'[1]Raw data by JKD'!B1754</f>
        <v>14009</v>
      </c>
      <c r="C53" s="5" t="str">
        <f>'[1]Raw data by JKD'!C1754&amp;" "&amp;'[1]Raw data by JKD'!D1754&amp;" "&amp;'[1]Raw data by JKD'!E1754&amp;" "&amp;'[1]Raw data by JKD'!F1754&amp;" "&amp;'[1]Raw data by JKD'!H1754</f>
        <v>H.N.B. Garhwal University Campus HNB Garhwal, Campus, Pauri  PAURI 0     </v>
      </c>
      <c r="D53" s="5" t="s">
        <v>3</v>
      </c>
      <c r="E53" s="6">
        <v>1</v>
      </c>
      <c r="F53" s="14" t="s">
        <v>33</v>
      </c>
      <c r="G53" s="5" t="s">
        <v>1</v>
      </c>
      <c r="H53" s="3" t="str">
        <f>'[1]Raw data by JKD'!I1754&amp;" "&amp;'[1]Raw data by JKD'!O1754</f>
        <v>Dr. M C Purohit 917055397380</v>
      </c>
      <c r="I53" s="5" t="s">
        <v>0</v>
      </c>
      <c r="J53" s="4"/>
      <c r="K53" s="3" t="str">
        <f>'[1]Raw data by JKD'!M1754</f>
        <v>BACHELOR  OF  ARTS</v>
      </c>
      <c r="L53" s="2">
        <v>1475</v>
      </c>
    </row>
    <row r="54" spans="1:12" ht="75" x14ac:dyDescent="0.25">
      <c r="A54" s="8">
        <v>53</v>
      </c>
      <c r="B54" s="7">
        <f>'[1]Raw data by JKD'!B1807</f>
        <v>14018</v>
      </c>
      <c r="C54" s="5" t="str">
        <f>'[1]Raw data by JKD'!C1807&amp;" "&amp;'[1]Raw data by JKD'!D1807&amp;" "&amp;'[1]Raw data by JKD'!E1807&amp;" "&amp;'[1]Raw data by JKD'!F1807&amp;" "&amp;'[1]Raw data by JKD'!H1807</f>
        <v>Government P.G. College Government PG College, Agaytmuni  AGASTYAMUNI 246421</v>
      </c>
      <c r="D54" s="5" t="s">
        <v>3</v>
      </c>
      <c r="E54" s="6">
        <v>1</v>
      </c>
      <c r="F54" s="5" t="s">
        <v>4</v>
      </c>
      <c r="G54" s="5" t="s">
        <v>1</v>
      </c>
      <c r="H54" s="3" t="str">
        <f>'[1]Raw data by JKD'!I1807&amp;" "&amp;'[1]Raw data by JKD'!O1807</f>
        <v>Dr. S P Purohit 919720560402</v>
      </c>
      <c r="I54" s="5" t="s">
        <v>0</v>
      </c>
      <c r="J54" s="4" t="str">
        <f>HYPERLINK("COUNSELLOR DETAIL\"&amp;14018&amp;".xls","Open")</f>
        <v>Open</v>
      </c>
      <c r="K54" s="3" t="str">
        <f>'[1]Raw data by JKD'!M1807</f>
        <v>BACHELOR  OF  ARTS</v>
      </c>
      <c r="L54" s="2">
        <v>268</v>
      </c>
    </row>
    <row r="55" spans="1:12" ht="75" x14ac:dyDescent="0.25">
      <c r="A55" s="8">
        <v>54</v>
      </c>
      <c r="B55" s="7">
        <f>'[1]Raw data by JKD'!B1860</f>
        <v>14046</v>
      </c>
      <c r="C55" s="5" t="str">
        <f>'[1]Raw data by JKD'!C1860&amp;" "&amp;'[1]Raw data by JKD'!D1860&amp;" "&amp;'[1]Raw data by JKD'!E1860&amp;" "&amp;'[1]Raw data by JKD'!F1860&amp;" "&amp;'[1]Raw data by JKD'!H1860</f>
        <v>Government Degree College naikri  CHANDRABADNI, NAIKRI( TEHRI ) 249001</v>
      </c>
      <c r="D55" s="5" t="s">
        <v>3</v>
      </c>
      <c r="E55" s="6">
        <v>1</v>
      </c>
      <c r="F55" s="5" t="s">
        <v>4</v>
      </c>
      <c r="G55" s="5" t="s">
        <v>1</v>
      </c>
      <c r="H55" s="3" t="str">
        <f>'[1]Raw data by JKD'!I1860&amp;" "&amp;'[1]Raw data by JKD'!O1860</f>
        <v>Shri Manish Pawar 917060892315</v>
      </c>
      <c r="I55" s="10" t="s">
        <v>32</v>
      </c>
      <c r="J55" s="4" t="str">
        <f>HYPERLINK("COUNSELLOR DETAIL\"&amp;14046&amp;".xlsx","Open")</f>
        <v>Open</v>
      </c>
      <c r="K55" s="3" t="str">
        <f>'[1]Raw data by JKD'!M1860</f>
        <v>BACHELOR  OF  ARTS</v>
      </c>
      <c r="L55" s="9">
        <v>91</v>
      </c>
    </row>
    <row r="56" spans="1:12" ht="75" x14ac:dyDescent="0.25">
      <c r="A56" s="8">
        <v>55</v>
      </c>
      <c r="B56" s="7">
        <f>'[1]Raw data by JKD'!B1889</f>
        <v>14047</v>
      </c>
      <c r="C56" s="5" t="str">
        <f>'[1]Raw data by JKD'!C1889&amp;" "&amp;'[1]Raw data by JKD'!D1889&amp;" "&amp;'[1]Raw data by JKD'!E1889&amp;" "&amp;'[1]Raw data by JKD'!F1889&amp;" "&amp;'[1]Raw data by JKD'!H1889</f>
        <v>Government Degree College Government Degree College NAGNATH POKHARI  NAGNATH POKHARI (CHAMOLI) 246473</v>
      </c>
      <c r="D56" s="5" t="s">
        <v>3</v>
      </c>
      <c r="E56" s="6">
        <v>1</v>
      </c>
      <c r="F56" s="5" t="s">
        <v>14</v>
      </c>
      <c r="G56" s="5" t="s">
        <v>1</v>
      </c>
      <c r="H56" s="3" t="str">
        <f>'[1]Raw data by JKD'!I1889&amp;" "&amp;'[1]Raw data by JKD'!O1889</f>
        <v>Dr. Ramanand Uniyal 919012309157</v>
      </c>
      <c r="I56" s="5" t="s">
        <v>0</v>
      </c>
      <c r="J56" s="4" t="str">
        <f>HYPERLINK("COUNSELLOR DETAIL\"&amp;14047&amp;".xls","Open")</f>
        <v>Open</v>
      </c>
      <c r="K56" s="3" t="str">
        <f>'[1]Raw data by JKD'!M1889</f>
        <v>BACHELOR  OF  ARTS</v>
      </c>
      <c r="L56" s="2">
        <v>21</v>
      </c>
    </row>
    <row r="57" spans="1:12" ht="75" x14ac:dyDescent="0.25">
      <c r="A57" s="8">
        <v>56</v>
      </c>
      <c r="B57" s="7">
        <f>'[1]Raw data by JKD'!B1927</f>
        <v>14048</v>
      </c>
      <c r="C57" s="5" t="str">
        <f>'[1]Raw data by JKD'!C1927&amp;" "&amp;'[1]Raw data by JKD'!D1927&amp;" "&amp;'[1]Raw data by JKD'!E1927&amp;" "&amp;'[1]Raw data by JKD'!F1927&amp;" "&amp;'[1]Raw data by JKD'!H1927</f>
        <v>THAN SINGH RAWAT GOVERNMENT DEGREE COLLEGE nainidanda patotiya, dhumakot dhoomakot PAURI 246277</v>
      </c>
      <c r="D57" s="5" t="s">
        <v>3</v>
      </c>
      <c r="E57" s="6">
        <v>1</v>
      </c>
      <c r="F57" s="5" t="s">
        <v>4</v>
      </c>
      <c r="G57" s="5" t="s">
        <v>1</v>
      </c>
      <c r="H57" s="3" t="str">
        <f>'[1]Raw data by JKD'!I1927&amp;" "&amp;'[1]Raw data by JKD'!O1927</f>
        <v>DR PAWAN KUMAR 919012781569</v>
      </c>
      <c r="I57" s="5" t="s">
        <v>0</v>
      </c>
      <c r="J57" s="4"/>
      <c r="K57" s="3" t="str">
        <f>'[1]Raw data by JKD'!M1927</f>
        <v>BACHELOR  OF  ARTS</v>
      </c>
      <c r="L57" s="2">
        <v>140</v>
      </c>
    </row>
    <row r="58" spans="1:12" ht="75" x14ac:dyDescent="0.25">
      <c r="A58" s="8">
        <v>57</v>
      </c>
      <c r="B58" s="7">
        <f>'[1]Raw data by JKD'!B1949</f>
        <v>14049</v>
      </c>
      <c r="C58" s="5" t="str">
        <f>'[1]Raw data by JKD'!C1949&amp;" "&amp;'[1]Raw data by JKD'!D1949&amp;" "&amp;'[1]Raw data by JKD'!E1949&amp;" "&amp;'[1]Raw data by JKD'!F1949&amp;" "&amp;'[1]Raw data by JKD'!H1949</f>
        <v>Government Degree College, Thalisain (Pauri) Thalisain Post office- Thalisain Patti Choprakot,  District- PAURI  PAURI 246285</v>
      </c>
      <c r="D58" s="5" t="s">
        <v>3</v>
      </c>
      <c r="E58" s="6">
        <v>1</v>
      </c>
      <c r="F58" s="5" t="s">
        <v>4</v>
      </c>
      <c r="G58" s="5" t="s">
        <v>1</v>
      </c>
      <c r="H58" s="3" t="str">
        <f>'[1]Raw data by JKD'!I1949&amp;" "&amp;'[1]Raw data by JKD'!O1949</f>
        <v>DR SUDHEER SINGH RAWAT 919821373168</v>
      </c>
      <c r="I58" s="5" t="s">
        <v>0</v>
      </c>
      <c r="J58" s="4"/>
      <c r="K58" s="3" t="str">
        <f>'[1]Raw data by JKD'!M1949</f>
        <v>BACHELOR  OF  ARTS</v>
      </c>
      <c r="L58" s="2">
        <v>66</v>
      </c>
    </row>
    <row r="59" spans="1:12" ht="75" x14ac:dyDescent="0.25">
      <c r="A59" s="8">
        <v>58</v>
      </c>
      <c r="B59" s="7">
        <f>'[1]Raw data by JKD'!B1970</f>
        <v>14050</v>
      </c>
      <c r="C59" s="5" t="str">
        <f>'[1]Raw data by JKD'!C1970&amp;" "&amp;'[1]Raw data by JKD'!D1970&amp;" "&amp;'[1]Raw data by JKD'!E1970&amp;" "&amp;'[1]Raw data by JKD'!F1970&amp;" "&amp;'[1]Raw data by JKD'!H1970</f>
        <v>Government Degree College, Chaubattakhal Chaubattakhal, Post office- Chamnau,        CHAUBATTAKHAL 246162</v>
      </c>
      <c r="D59" s="5" t="s">
        <v>3</v>
      </c>
      <c r="E59" s="6">
        <v>1</v>
      </c>
      <c r="F59" s="5" t="s">
        <v>4</v>
      </c>
      <c r="G59" s="5" t="s">
        <v>1</v>
      </c>
      <c r="H59" s="3" t="str">
        <f>'[1]Raw data by JKD'!I1970&amp;" "&amp;'[1]Raw data by JKD'!O1970</f>
        <v>Dr. Shravan Kumar 919359648164</v>
      </c>
      <c r="I59" s="5" t="s">
        <v>0</v>
      </c>
      <c r="J59" s="4"/>
      <c r="K59" s="3" t="str">
        <f>'[1]Raw data by JKD'!M1970</f>
        <v>BACHELOR  OF  ARTS</v>
      </c>
      <c r="L59" s="2">
        <v>221</v>
      </c>
    </row>
    <row r="60" spans="1:12" ht="75" x14ac:dyDescent="0.25">
      <c r="A60" s="8">
        <v>59</v>
      </c>
      <c r="B60" s="7">
        <f>'[1]Raw data by JKD'!B2009</f>
        <v>14051</v>
      </c>
      <c r="C60" s="5" t="str">
        <f>'[1]Raw data by JKD'!C2009&amp;" "&amp;'[1]Raw data by JKD'!D2009&amp;" "&amp;'[1]Raw data by JKD'!E2009&amp;" "&amp;'[1]Raw data by JKD'!F2009&amp;" "&amp;'[1]Raw data by JKD'!H2009</f>
        <v>Goverment Degree College, Majra Mahadev (Pauri Garhwal) Majra Mahadev, Village- Sunar Gaon, Post office-Chaura District-Pauri Garhwal  TANGA 246130</v>
      </c>
      <c r="D60" s="5" t="s">
        <v>3</v>
      </c>
      <c r="E60" s="6">
        <v>1</v>
      </c>
      <c r="F60" s="5" t="s">
        <v>4</v>
      </c>
      <c r="G60" s="5" t="s">
        <v>1</v>
      </c>
      <c r="H60" s="3" t="str">
        <f>'[1]Raw data by JKD'!I2009&amp;" "&amp;'[1]Raw data by JKD'!O2009</f>
        <v>Dr. Sanjesh Kumar 919084776841</v>
      </c>
      <c r="I60" s="5" t="s">
        <v>0</v>
      </c>
      <c r="J60" s="4" t="str">
        <f>HYPERLINK("COUNSELLOR DETAIL\"&amp;14051&amp;".xls","Open")</f>
        <v>Open</v>
      </c>
      <c r="K60" s="3" t="str">
        <f>'[1]Raw data by JKD'!M2009</f>
        <v>BACHELOR  OF  ARTS</v>
      </c>
      <c r="L60" s="2">
        <v>38</v>
      </c>
    </row>
    <row r="61" spans="1:12" ht="75" x14ac:dyDescent="0.25">
      <c r="A61" s="8">
        <v>60</v>
      </c>
      <c r="B61" s="7">
        <f>'[1]Raw data by JKD'!B2040</f>
        <v>14052</v>
      </c>
      <c r="C61" s="5" t="str">
        <f>'[1]Raw data by JKD'!C2040&amp;" "&amp;'[1]Raw data by JKD'!D2040&amp;" "&amp;'[1]Raw data by JKD'!E2040&amp;" "&amp;'[1]Raw data by JKD'!F2040&amp;" "&amp;'[1]Raw data by JKD'!H2040</f>
        <v>S.G.M Government Degree College, Guptkashi (Rudraprayag) Guptkashi, District-Rudraprayag  RUDRAPRAYAG 246439</v>
      </c>
      <c r="D61" s="5" t="s">
        <v>3</v>
      </c>
      <c r="E61" s="6">
        <v>1</v>
      </c>
      <c r="F61" s="5" t="s">
        <v>4</v>
      </c>
      <c r="G61" s="5" t="s">
        <v>1</v>
      </c>
      <c r="H61" s="3" t="str">
        <f>'[1]Raw data by JKD'!I2040&amp;" "&amp;'[1]Raw data by JKD'!O2040</f>
        <v>Dr. Manoram Mitra 917895827228</v>
      </c>
      <c r="I61" s="5" t="s">
        <v>0</v>
      </c>
      <c r="J61" s="4" t="str">
        <f>HYPERLINK("COUNSELLOR DETAIL\"&amp;14052&amp;".xls","Open")</f>
        <v>Open</v>
      </c>
      <c r="K61" s="3" t="str">
        <f>'[1]Raw data by JKD'!M2040</f>
        <v>BACHELOR  OF  ARTS</v>
      </c>
      <c r="L61" s="2">
        <v>21</v>
      </c>
    </row>
    <row r="62" spans="1:12" ht="75" x14ac:dyDescent="0.25">
      <c r="A62" s="8">
        <v>61</v>
      </c>
      <c r="B62" s="7">
        <f>'[1]Raw data by JKD'!B2082</f>
        <v>14053</v>
      </c>
      <c r="C62" s="5" t="str">
        <f>'[1]Raw data by JKD'!C2082&amp;" "&amp;'[1]Raw data by JKD'!D2082&amp;" "&amp;'[1]Raw data by JKD'!E2082&amp;" "&amp;'[1]Raw data by JKD'!F2082&amp;" "&amp;'[1]Raw data by JKD'!H2082</f>
        <v>Government Degree College, Kaljikhal (Pauri Garhwal) Kaljikhal, District Pauri Garhwal  PAURI GARHWAL 246146</v>
      </c>
      <c r="D62" s="5" t="s">
        <v>3</v>
      </c>
      <c r="E62" s="6">
        <v>1</v>
      </c>
      <c r="F62" s="5" t="s">
        <v>4</v>
      </c>
      <c r="G62" s="5" t="s">
        <v>1</v>
      </c>
      <c r="H62" s="3" t="str">
        <f>'[1]Raw data by JKD'!I2082&amp;" "&amp;'[1]Raw data by JKD'!O2082</f>
        <v>Dr. Bablu Kumar 918433105496</v>
      </c>
      <c r="I62" s="5" t="s">
        <v>0</v>
      </c>
      <c r="J62" s="5"/>
      <c r="K62" s="3" t="str">
        <f>'[1]Raw data by JKD'!M2082</f>
        <v>BACHELOR  OF  ARTS</v>
      </c>
      <c r="L62" s="2">
        <v>7</v>
      </c>
    </row>
    <row r="63" spans="1:12" ht="75" x14ac:dyDescent="0.25">
      <c r="A63" s="8">
        <v>62</v>
      </c>
      <c r="B63" s="7">
        <f>'[1]Raw data by JKD'!B2103</f>
        <v>14054</v>
      </c>
      <c r="C63" s="5" t="str">
        <f>'[1]Raw data by JKD'!C2103&amp;" "&amp;'[1]Raw data by JKD'!D2103&amp;" "&amp;'[1]Raw data by JKD'!E2103&amp;" "&amp;'[1]Raw data by JKD'!F2103&amp;" "&amp;'[1]Raw data by JKD'!H2103</f>
        <v>Government Degree College, Rudraprayag Rudraprayag  RUDRAPRAYAG 246171</v>
      </c>
      <c r="D63" s="5" t="s">
        <v>3</v>
      </c>
      <c r="E63" s="6">
        <v>1</v>
      </c>
      <c r="F63" s="5" t="s">
        <v>4</v>
      </c>
      <c r="G63" s="5" t="s">
        <v>1</v>
      </c>
      <c r="H63" s="3" t="str">
        <f>'[1]Raw data by JKD'!I2103&amp;" "&amp;'[1]Raw data by JKD'!O2103</f>
        <v>Dr. Jagmohan Singh Rawat 919412948487</v>
      </c>
      <c r="I63" s="5" t="s">
        <v>0</v>
      </c>
      <c r="J63" s="4" t="str">
        <f>HYPERLINK("COUNSELLOR DETAIL\"&amp;14054&amp;".xls","Open")</f>
        <v>Open</v>
      </c>
      <c r="K63" s="3" t="str">
        <f>'[1]Raw data by JKD'!M2103</f>
        <v>BACHELOR  OF  ARTS</v>
      </c>
      <c r="L63" s="2">
        <v>42</v>
      </c>
    </row>
    <row r="64" spans="1:12" ht="75" x14ac:dyDescent="0.25">
      <c r="A64" s="8">
        <v>63</v>
      </c>
      <c r="B64" s="7">
        <f>'[1]Raw data by JKD'!B2118</f>
        <v>14055</v>
      </c>
      <c r="C64" s="5" t="str">
        <f>'[1]Raw data by JKD'!C2118&amp;" "&amp;'[1]Raw data by JKD'!D2118&amp;" "&amp;'[1]Raw data by JKD'!E2118&amp;" "&amp;'[1]Raw data by JKD'!F2118&amp;" "&amp;'[1]Raw data by JKD'!H2118</f>
        <v>GOVERNMENT DEGREE COLLEGE UFRAINKHAL BLOCK THAILISAIN PAURI GARWAL THAILISAIN 246275</v>
      </c>
      <c r="D64" s="5" t="s">
        <v>3</v>
      </c>
      <c r="E64" s="6">
        <v>1</v>
      </c>
      <c r="F64" s="5" t="s">
        <v>4</v>
      </c>
      <c r="G64" s="5" t="s">
        <v>1</v>
      </c>
      <c r="H64" s="3" t="str">
        <f>'[1]Raw data by JKD'!I2118&amp;" "&amp;'[1]Raw data by JKD'!O2118</f>
        <v>DR SATISH CHANDRA JOSHI 918394024170</v>
      </c>
      <c r="I64" s="5" t="s">
        <v>0</v>
      </c>
      <c r="J64" s="4"/>
      <c r="K64" s="3" t="str">
        <f>'[1]Raw data by JKD'!M2118</f>
        <v>BACHELOR  OF  ARTS</v>
      </c>
      <c r="L64" s="13">
        <v>0</v>
      </c>
    </row>
    <row r="65" spans="1:12" ht="90" x14ac:dyDescent="0.25">
      <c r="A65" s="8">
        <v>64</v>
      </c>
      <c r="B65" s="7">
        <f>'[1]Raw data by JKD'!B2146</f>
        <v>14056</v>
      </c>
      <c r="C65" s="5" t="str">
        <f>'[1]Raw data by JKD'!C2146&amp;" "&amp;'[1]Raw data by JKD'!D2146&amp;" "&amp;'[1]Raw data by JKD'!E2146&amp;" "&amp;'[1]Raw data by JKD'!F2146&amp;" "&amp;'[1]Raw data by JKD'!H2146</f>
        <v>SHRI RAGHUNATH KIRTI CAMPUS DEVPRAYAG Campus of Central Sanskrit University Devprayag, Pauri Garhwal DEVPRAYAG 249301</v>
      </c>
      <c r="D65" s="5" t="s">
        <v>3</v>
      </c>
      <c r="E65" s="6">
        <v>1</v>
      </c>
      <c r="F65" s="5" t="s">
        <v>31</v>
      </c>
      <c r="G65" s="5" t="s">
        <v>1</v>
      </c>
      <c r="H65" s="3" t="str">
        <f>'[1]Raw data by JKD'!I2146&amp;" "&amp;'[1]Raw data by JKD'!O2146</f>
        <v>Dr. AVDHESH CHANDRA BIJALWAN 919897306526</v>
      </c>
      <c r="I65" s="5" t="s">
        <v>0</v>
      </c>
      <c r="J65" s="4"/>
      <c r="K65" s="3" t="str">
        <f>'[1]Raw data by JKD'!M2146</f>
        <v>BACHELOR  OF  ARTS</v>
      </c>
      <c r="L65" s="13">
        <v>0</v>
      </c>
    </row>
    <row r="66" spans="1:12" ht="75" x14ac:dyDescent="0.25">
      <c r="A66" s="8">
        <v>65</v>
      </c>
      <c r="B66" s="7">
        <f>'[1]Raw data by JKD'!B2173</f>
        <v>15016</v>
      </c>
      <c r="C66" s="5" t="str">
        <f>'[1]Raw data by JKD'!C2173&amp;" "&amp;'[1]Raw data by JKD'!D2173&amp;" "&amp;'[1]Raw data by JKD'!E2173&amp;" "&amp;'[1]Raw data by JKD'!F2173&amp;" "&amp;'[1]Raw data by JKD'!H2173</f>
        <v>R.C.U. Government P.G. College Uttarkashi  UTTARKASHI 249193</v>
      </c>
      <c r="D66" s="5" t="s">
        <v>3</v>
      </c>
      <c r="E66" s="6">
        <v>1</v>
      </c>
      <c r="F66" s="5" t="s">
        <v>4</v>
      </c>
      <c r="G66" s="5" t="s">
        <v>1</v>
      </c>
      <c r="H66" s="3" t="str">
        <f>'[1]Raw data by JKD'!I2173&amp;" "&amp;'[1]Raw data by JKD'!O2173</f>
        <v>Prof Madhu Thapaliyal 917579045745</v>
      </c>
      <c r="I66" s="5" t="s">
        <v>0</v>
      </c>
      <c r="J66" s="4" t="str">
        <f>HYPERLINK("COUNSELLOR DETAIL\"&amp;15016&amp;".xlsx","Open")</f>
        <v>Open</v>
      </c>
      <c r="K66" s="3" t="str">
        <f>'[1]Raw data by JKD'!M2173</f>
        <v>BACHELOR  OF  ARTS</v>
      </c>
      <c r="L66" s="2">
        <v>1619</v>
      </c>
    </row>
    <row r="67" spans="1:12" ht="75" x14ac:dyDescent="0.25">
      <c r="A67" s="8">
        <v>66</v>
      </c>
      <c r="B67" s="7">
        <f>'[1]Raw data by JKD'!B2211</f>
        <v>15024</v>
      </c>
      <c r="C67" s="5" t="str">
        <f>'[1]Raw data by JKD'!C2211&amp;" "&amp;'[1]Raw data by JKD'!D2211&amp;" "&amp;'[1]Raw data by JKD'!E2211&amp;" "&amp;'[1]Raw data by JKD'!F2211&amp;" "&amp;'[1]Raw data by JKD'!H2211</f>
        <v>P.S.B. Government Degree College block-pratapnagar distt-tehri garhwal  LAMBGAON 249165</v>
      </c>
      <c r="D67" s="5" t="s">
        <v>3</v>
      </c>
      <c r="E67" s="6">
        <v>1</v>
      </c>
      <c r="F67" s="5" t="s">
        <v>4</v>
      </c>
      <c r="G67" s="5" t="s">
        <v>1</v>
      </c>
      <c r="H67" s="3" t="str">
        <f>'[1]Raw data by JKD'!I2211&amp;" "&amp;'[1]Raw data by JKD'!O2211</f>
        <v>Dr. Bharat Singh Chufal 919557661778</v>
      </c>
      <c r="I67" s="5" t="s">
        <v>0</v>
      </c>
      <c r="J67" s="4" t="str">
        <f>HYPERLINK("COUNSELLOR DETAIL\"&amp;15024&amp;".xlsx","Open")</f>
        <v>Open</v>
      </c>
      <c r="K67" s="3" t="str">
        <f>'[1]Raw data by JKD'!M2211</f>
        <v>BACHELOR  OF  ARTS</v>
      </c>
      <c r="L67" s="2">
        <v>134</v>
      </c>
    </row>
    <row r="68" spans="1:12" ht="75" x14ac:dyDescent="0.25">
      <c r="A68" s="8">
        <v>67</v>
      </c>
      <c r="B68" s="7">
        <f>'[1]Raw data by JKD'!B2236</f>
        <v>15027</v>
      </c>
      <c r="C68" s="5" t="str">
        <f>'[1]Raw data by JKD'!C2236&amp;" "&amp;'[1]Raw data by JKD'!D2236&amp;" "&amp;'[1]Raw data by JKD'!E2236&amp;" "&amp;'[1]Raw data by JKD'!F2236&amp;" "&amp;'[1]Raw data by JKD'!H2236</f>
        <v>RAJENDRA SINGH RAWAT GOVT. DEGREE COLLEGE BARKOT DISTT- UTTARKASHI BARKOT 249193</v>
      </c>
      <c r="D68" s="5" t="s">
        <v>3</v>
      </c>
      <c r="E68" s="6">
        <v>1</v>
      </c>
      <c r="F68" s="5" t="s">
        <v>4</v>
      </c>
      <c r="G68" s="5" t="s">
        <v>1</v>
      </c>
      <c r="H68" s="3" t="str">
        <f>'[1]Raw data by JKD'!I2236&amp;" "&amp;'[1]Raw data by JKD'!O2236</f>
        <v>Shri Daya Prasad Gairola 919690323856</v>
      </c>
      <c r="I68" s="5" t="s">
        <v>30</v>
      </c>
      <c r="J68" s="4" t="str">
        <f>HYPERLINK("COUNSELLOR DETAIL\"&amp;15027&amp;".xlsx","Open")</f>
        <v>Open</v>
      </c>
      <c r="K68" s="3" t="str">
        <f>'[1]Raw data by JKD'!M2236</f>
        <v>BACHELOR  OF  ARTS</v>
      </c>
      <c r="L68" s="9">
        <v>490</v>
      </c>
    </row>
    <row r="69" spans="1:12" ht="75" x14ac:dyDescent="0.25">
      <c r="A69" s="8">
        <v>68</v>
      </c>
      <c r="B69" s="7">
        <f>'[1]Raw data by JKD'!B2248</f>
        <v>15028</v>
      </c>
      <c r="C69" s="5" t="str">
        <f>'[1]Raw data by JKD'!C2248&amp;" "&amp;'[1]Raw data by JKD'!D2248&amp;" "&amp;'[1]Raw data by JKD'!E2248&amp;" "&amp;'[1]Raw data by JKD'!F2248&amp;" "&amp;'[1]Raw data by JKD'!H2248</f>
        <v>Government Degree College, Thatyur (Tehri Garhwal) Thatyur, District- Tehri Garhwal Pin Code- 249180 THATYUR 249180</v>
      </c>
      <c r="D69" s="5" t="s">
        <v>3</v>
      </c>
      <c r="E69" s="6">
        <v>1</v>
      </c>
      <c r="F69" s="5" t="s">
        <v>4</v>
      </c>
      <c r="G69" s="5" t="s">
        <v>1</v>
      </c>
      <c r="H69" s="3" t="str">
        <f>'[1]Raw data by JKD'!I2248&amp;" "&amp;'[1]Raw data by JKD'!O2248</f>
        <v>DR RAVI CHANDRA 919719641799</v>
      </c>
      <c r="I69" s="5" t="s">
        <v>0</v>
      </c>
      <c r="J69" s="4"/>
      <c r="K69" s="3" t="str">
        <f>'[1]Raw data by JKD'!M2248</f>
        <v>BACHELOR  OF  ARTS</v>
      </c>
      <c r="L69" s="2">
        <v>52</v>
      </c>
    </row>
    <row r="70" spans="1:12" ht="75" x14ac:dyDescent="0.25">
      <c r="A70" s="8">
        <v>69</v>
      </c>
      <c r="B70" s="7">
        <f>'[1]Raw data by JKD'!B2272</f>
        <v>15029</v>
      </c>
      <c r="C70" s="5" t="str">
        <f>'[1]Raw data by JKD'!C2272&amp;" "&amp;'[1]Raw data by JKD'!D2272&amp;" "&amp;'[1]Raw data by JKD'!E2272&amp;" "&amp;'[1]Raw data by JKD'!F2272&amp;" "&amp;'[1]Raw data by JKD'!H2272</f>
        <v>Government Post Graduate College, New Tehri New Tehri District-Tehri Garhwal Pin Code-249001 TEHRI GARHWAL 249001</v>
      </c>
      <c r="D70" s="5" t="s">
        <v>3</v>
      </c>
      <c r="E70" s="6">
        <v>1</v>
      </c>
      <c r="F70" s="5" t="s">
        <v>4</v>
      </c>
      <c r="G70" s="5" t="s">
        <v>1</v>
      </c>
      <c r="H70" s="3" t="str">
        <f>'[1]Raw data by JKD'!I2272&amp;" "&amp;'[1]Raw data by JKD'!O2272</f>
        <v>Dr. Tanu Mittal 919410967263</v>
      </c>
      <c r="I70" s="5" t="s">
        <v>0</v>
      </c>
      <c r="J70" s="4" t="str">
        <f>HYPERLINK("COUNSELLOR DETAIL\"&amp;15029&amp;".xlsx","Open")</f>
        <v>Open</v>
      </c>
      <c r="K70" s="3" t="str">
        <f>'[1]Raw data by JKD'!M2272</f>
        <v>BACHELOR  OF  ARTS</v>
      </c>
      <c r="L70" s="2">
        <v>820</v>
      </c>
    </row>
    <row r="71" spans="1:12" ht="75" x14ac:dyDescent="0.25">
      <c r="A71" s="8">
        <v>70</v>
      </c>
      <c r="B71" s="7">
        <f>'[1]Raw data by JKD'!B2309</f>
        <v>15030</v>
      </c>
      <c r="C71" s="5" t="str">
        <f>'[1]Raw data by JKD'!C2309&amp;" "&amp;'[1]Raw data by JKD'!D2309&amp;" "&amp;'[1]Raw data by JKD'!E2309&amp;" "&amp;'[1]Raw data by JKD'!F2309&amp;" "&amp;'[1]Raw data by JKD'!H2309</f>
        <v>B L J Government Degree College, Purola Purola, District-Uttarkashi  PUROLA 249185</v>
      </c>
      <c r="D71" s="5" t="s">
        <v>3</v>
      </c>
      <c r="E71" s="6">
        <v>1</v>
      </c>
      <c r="F71" s="5" t="s">
        <v>4</v>
      </c>
      <c r="G71" s="5" t="s">
        <v>1</v>
      </c>
      <c r="H71" s="3" t="str">
        <f>'[1]Raw data by JKD'!I2309&amp;" "&amp;'[1]Raw data by JKD'!O2309</f>
        <v>Shri  Krishna Dev Raturi   919639825252</v>
      </c>
      <c r="I71" s="5" t="s">
        <v>29</v>
      </c>
      <c r="J71" s="4"/>
      <c r="K71" s="3" t="str">
        <f>'[1]Raw data by JKD'!M2309</f>
        <v>BACHELOR  OF  ARTS</v>
      </c>
      <c r="L71" s="9">
        <v>327</v>
      </c>
    </row>
    <row r="72" spans="1:12" ht="75" x14ac:dyDescent="0.25">
      <c r="A72" s="8">
        <v>71</v>
      </c>
      <c r="B72" s="7">
        <f>'[1]Raw data by JKD'!B2341</f>
        <v>15031</v>
      </c>
      <c r="C72" s="5" t="str">
        <f>'[1]Raw data by JKD'!C2341&amp;" "&amp;'[1]Raw data by JKD'!D2341&amp;" "&amp;'[1]Raw data by JKD'!E2341&amp;" "&amp;'[1]Raw data by JKD'!F2341&amp;" "&amp;'[1]Raw data by JKD'!H2341</f>
        <v>Government Degree College, Chinyalisaur (Uttarkashi) Chinyalisaur District Uttarkashi  CHINYALI SAUR 249196</v>
      </c>
      <c r="D72" s="5" t="s">
        <v>3</v>
      </c>
      <c r="E72" s="6">
        <v>1</v>
      </c>
      <c r="F72" s="5" t="s">
        <v>4</v>
      </c>
      <c r="G72" s="5" t="s">
        <v>1</v>
      </c>
      <c r="H72" s="3" t="str">
        <f>'[1]Raw data by JKD'!I2341&amp;" "&amp;'[1]Raw data by JKD'!O2341</f>
        <v>Mr. Vineet Kumar 919410370152</v>
      </c>
      <c r="I72" s="5" t="s">
        <v>28</v>
      </c>
      <c r="J72" s="4"/>
      <c r="K72" s="3" t="str">
        <f>'[1]Raw data by JKD'!M2341</f>
        <v>BACHELOR  OF  ARTS</v>
      </c>
      <c r="L72" s="9">
        <v>338</v>
      </c>
    </row>
    <row r="73" spans="1:12" ht="75" x14ac:dyDescent="0.25">
      <c r="A73" s="8">
        <v>72</v>
      </c>
      <c r="B73" s="7">
        <f>'[1]Raw data by JKD'!B2362</f>
        <v>15032</v>
      </c>
      <c r="C73" s="5" t="str">
        <f>'[1]Raw data by JKD'!C2362&amp;" "&amp;'[1]Raw data by JKD'!D2362&amp;" "&amp;'[1]Raw data by JKD'!E2362&amp;" "&amp;'[1]Raw data by JKD'!F2362&amp;" "&amp;'[1]Raw data by JKD'!H2362</f>
        <v>Government Degree College, Kamand (Tehri Garhwal) Kamand Tehri Garhwal  TEHRI GARHWAL 249131</v>
      </c>
      <c r="D73" s="5" t="s">
        <v>3</v>
      </c>
      <c r="E73" s="6">
        <v>1</v>
      </c>
      <c r="F73" s="5" t="s">
        <v>4</v>
      </c>
      <c r="G73" s="5" t="s">
        <v>1</v>
      </c>
      <c r="H73" s="3" t="str">
        <f>'[1]Raw data by JKD'!I2362&amp;" "&amp;'[1]Raw data by JKD'!O2362</f>
        <v>Dr. Rakesh Mohan Nautiyal 917983380402</v>
      </c>
      <c r="I73" s="5" t="s">
        <v>0</v>
      </c>
      <c r="J73" s="4" t="str">
        <f>HYPERLINK("COUNSELLOR DETAIL\"&amp;15032&amp;".xlsx","Open")</f>
        <v>Open</v>
      </c>
      <c r="K73" s="3" t="str">
        <f>'[1]Raw data by JKD'!M2362</f>
        <v>BACHELOR  OF  ARTS</v>
      </c>
      <c r="L73" s="2">
        <v>9</v>
      </c>
    </row>
    <row r="74" spans="1:12" ht="75" x14ac:dyDescent="0.25">
      <c r="A74" s="8">
        <v>73</v>
      </c>
      <c r="B74" s="7">
        <f>'[1]Raw data by JKD'!B2381</f>
        <v>15033</v>
      </c>
      <c r="C74" s="5" t="str">
        <f>'[1]Raw data by JKD'!C2381&amp;" "&amp;'[1]Raw data by JKD'!D2381&amp;" "&amp;'[1]Raw data by JKD'!E2381&amp;" "&amp;'[1]Raw data by JKD'!F2381&amp;" "&amp;'[1]Raw data by JKD'!H2381</f>
        <v>Rajkiya Mahavidyalaya, Mori (Uttarkashi) Mori District Uttarkashi MORI 249128</v>
      </c>
      <c r="D74" s="5" t="s">
        <v>3</v>
      </c>
      <c r="E74" s="6">
        <v>1</v>
      </c>
      <c r="F74" s="5" t="s">
        <v>4</v>
      </c>
      <c r="G74" s="5" t="s">
        <v>1</v>
      </c>
      <c r="H74" s="3" t="str">
        <f>'[1]Raw data by JKD'!I2381&amp;" "&amp;'[1]Raw data by JKD'!O2381</f>
        <v>Mr. Vikesh Singh 919458374285</v>
      </c>
      <c r="I74" s="5" t="s">
        <v>27</v>
      </c>
      <c r="J74" s="4" t="str">
        <f>HYPERLINK("COUNSELLOR DETAIL\"&amp;15033&amp;".xlsx","Open")</f>
        <v>Open</v>
      </c>
      <c r="K74" s="3" t="str">
        <f>'[1]Raw data by JKD'!M2381</f>
        <v>BACHELOR  OF  ARTS</v>
      </c>
      <c r="L74" s="9">
        <v>66</v>
      </c>
    </row>
    <row r="75" spans="1:12" ht="105" x14ac:dyDescent="0.25">
      <c r="A75" s="8">
        <v>74</v>
      </c>
      <c r="B75" s="7">
        <f>'[1]Raw data by JKD'!B2403</f>
        <v>15034</v>
      </c>
      <c r="C75" s="5" t="str">
        <f>'[1]Raw data by JKD'!C2403&amp;" "&amp;'[1]Raw data by JKD'!D2403&amp;" "&amp;'[1]Raw data by JKD'!E2403&amp;" "&amp;'[1]Raw data by JKD'!F2403&amp;" "&amp;'[1]Raw data by JKD'!H2403</f>
        <v>DHARMANAND UNIYAL GOVERNMENT DEGREE COLLEGE NARENDRA NAGAR TEHRI                                     NARENDRA NAGAR , KANDA MAI DAUR, PTC ROAD TEHRI GARHWAL NARENDRA NAGAR 249175</v>
      </c>
      <c r="D75" s="5" t="s">
        <v>3</v>
      </c>
      <c r="E75" s="6">
        <v>1</v>
      </c>
      <c r="F75" s="5" t="s">
        <v>4</v>
      </c>
      <c r="G75" s="5" t="s">
        <v>1</v>
      </c>
      <c r="H75" s="3" t="str">
        <f>'[1]Raw data by JKD'!I2403&amp;" "&amp;'[1]Raw data by JKD'!O2403</f>
        <v>Devendra Kumar 919412900736</v>
      </c>
      <c r="I75" s="5" t="s">
        <v>0</v>
      </c>
      <c r="J75" s="4" t="str">
        <f>HYPERLINK("COUNSELLOR DETAIL\"&amp;15034&amp;".xlsx","Open")</f>
        <v>Open</v>
      </c>
      <c r="K75" s="3" t="str">
        <f>'[1]Raw data by JKD'!M2403</f>
        <v>BACHELOR  OF  ARTS</v>
      </c>
      <c r="L75" s="9">
        <v>2</v>
      </c>
    </row>
    <row r="76" spans="1:12" ht="67.5" customHeight="1" x14ac:dyDescent="0.25">
      <c r="A76" s="8">
        <v>75</v>
      </c>
      <c r="B76" s="7">
        <v>15035</v>
      </c>
      <c r="C76" s="5" t="str">
        <f>'[1]Raw data by JKD'!C2429&amp;" "&amp;'[1]Raw data by JKD'!D2429&amp;" "&amp;'[1]Raw data by JKD'!E2429&amp;" "&amp;'[1]Raw data by JKD'!F2429&amp;" "&amp;'[1]Raw data by JKD'!H2429</f>
        <v>INDER SINGH RAWAT GOVERMENT DEGREE COLLEGE PAUKHAL PAUKHAL, Vill Kandi Molno, PO Paukhal TEHRI GARHWAL 249161</v>
      </c>
      <c r="D76" s="5" t="s">
        <v>3</v>
      </c>
      <c r="E76" s="6">
        <v>1</v>
      </c>
      <c r="F76" s="5" t="s">
        <v>4</v>
      </c>
      <c r="G76" s="5" t="s">
        <v>1</v>
      </c>
      <c r="H76" s="3" t="str">
        <f>'[1]Raw data by JKD'!I2429&amp;" "&amp;'[1]Raw data by JKD'!O2429</f>
        <v>Dr. Balak Ram Bhadri 919410398801</v>
      </c>
      <c r="I76" s="5" t="s">
        <v>0</v>
      </c>
      <c r="J76" s="4" t="str">
        <f>HYPERLINK("COUNSELLOR DETAIL\"&amp;15035&amp;".xlsx","Open")</f>
        <v>Open</v>
      </c>
      <c r="K76" s="3" t="str">
        <f>'[1]Raw data by JKD'!M2429</f>
        <v>BACHELOR  OF  ARTS</v>
      </c>
      <c r="L76" s="2">
        <v>56</v>
      </c>
    </row>
    <row r="77" spans="1:12" ht="75" x14ac:dyDescent="0.25">
      <c r="A77" s="8">
        <v>76</v>
      </c>
      <c r="B77" s="7">
        <f>'[1]Raw data by JKD'!B2466</f>
        <v>16000</v>
      </c>
      <c r="C77" s="5" t="str">
        <f>'[1]Raw data by JKD'!C2466&amp;" "&amp;'[1]Raw data by JKD'!D2466&amp;" "&amp;'[1]Raw data by JKD'!E2466&amp;" "&amp;'[1]Raw data by JKD'!F2466&amp;" "&amp;'[1]Raw data by JKD'!H2466</f>
        <v>U.O.U. Model Study Center UTTARAKHAND OPEN UNIVERSITY,Behind Transport Nagar, Vishwavidyalaya Marg, HALDWANI 263139</v>
      </c>
      <c r="D77" s="5" t="s">
        <v>3</v>
      </c>
      <c r="E77" s="6">
        <v>1</v>
      </c>
      <c r="F77" s="5" t="s">
        <v>26</v>
      </c>
      <c r="G77" s="5" t="s">
        <v>1</v>
      </c>
      <c r="H77" s="3" t="str">
        <f>'[1]Raw data by JKD'!I2466&amp;" "&amp;'[1]Raw data by JKD'!O2466</f>
        <v>Dr. Vishal Kumar Sharma 919410725380</v>
      </c>
      <c r="I77" s="5" t="s">
        <v>0</v>
      </c>
      <c r="J77" s="15" t="s">
        <v>7</v>
      </c>
      <c r="K77" s="3" t="str">
        <f>'[1]Raw data by JKD'!M2466</f>
        <v>BACHELOR  OF  ARTS</v>
      </c>
      <c r="L77" s="2">
        <v>2340</v>
      </c>
    </row>
    <row r="78" spans="1:12" ht="60" x14ac:dyDescent="0.25">
      <c r="A78" s="8">
        <v>77</v>
      </c>
      <c r="B78" s="7">
        <f>'[1]Raw data by JKD'!B2565</f>
        <v>16022</v>
      </c>
      <c r="C78" s="5" t="str">
        <f>'[1]Raw data by JKD'!C2565&amp;" "&amp;'[1]Raw data by JKD'!D2565&amp;" "&amp;'[1]Raw data by JKD'!E2565&amp;" "&amp;'[1]Raw data by JKD'!F2565&amp;" "&amp;'[1]Raw data by JKD'!H2565</f>
        <v>PNG Government PG College Ramnagar, Nainital, 244715  RAMNAGAR 244715</v>
      </c>
      <c r="D78" s="5" t="s">
        <v>3</v>
      </c>
      <c r="E78" s="6">
        <v>1</v>
      </c>
      <c r="F78" s="14" t="s">
        <v>17</v>
      </c>
      <c r="G78" s="5" t="s">
        <v>1</v>
      </c>
      <c r="H78" s="3" t="str">
        <f>'[1]Raw data by JKD'!I2565&amp;" "&amp;'[1]Raw data by JKD'!O2565</f>
        <v>Dr. Deepak Khati 919411537116</v>
      </c>
      <c r="I78" s="5" t="s">
        <v>0</v>
      </c>
      <c r="J78" s="4"/>
      <c r="K78" s="3" t="str">
        <f>'[1]Raw data by JKD'!M2565</f>
        <v>BACHELOR  OF  ARTS</v>
      </c>
      <c r="L78" s="2">
        <v>876</v>
      </c>
    </row>
    <row r="79" spans="1:12" ht="60" x14ac:dyDescent="0.25">
      <c r="A79" s="8">
        <v>78</v>
      </c>
      <c r="B79" s="7">
        <f>'[1]Raw data by JKD'!B2612</f>
        <v>16023</v>
      </c>
      <c r="C79" s="5" t="str">
        <f>'[1]Raw data by JKD'!C2612&amp;" "&amp;'[1]Raw data by JKD'!D2612&amp;" "&amp;'[1]Raw data by JKD'!E2612&amp;" "&amp;'[1]Raw data by JKD'!F2612&amp;" "&amp;'[1]Raw data by JKD'!H2612</f>
        <v>S.B.S Government P.G College Rudrapur (U.S Nagar  RUDRAPUR 263148</v>
      </c>
      <c r="D79" s="5" t="s">
        <v>3</v>
      </c>
      <c r="E79" s="6">
        <v>1</v>
      </c>
      <c r="F79" s="5" t="s">
        <v>17</v>
      </c>
      <c r="G79" s="5" t="s">
        <v>1</v>
      </c>
      <c r="H79" s="3" t="str">
        <f>'[1]Raw data by JKD'!I2612&amp;" "&amp;'[1]Raw data by JKD'!O2612</f>
        <v>PROF. USHA PANT JOSHI 919412410984</v>
      </c>
      <c r="I79" s="5" t="s">
        <v>0</v>
      </c>
      <c r="J79" s="4" t="str">
        <f>HYPERLINK("COUNSELLOR DETAIL\"&amp;16023&amp;".xlsx","Open")</f>
        <v>Open</v>
      </c>
      <c r="K79" s="3" t="str">
        <f>'[1]Raw data by JKD'!M2612</f>
        <v>BACHELOR  OF  ARTS</v>
      </c>
      <c r="L79" s="2">
        <v>943</v>
      </c>
    </row>
    <row r="80" spans="1:12" ht="60" x14ac:dyDescent="0.25">
      <c r="A80" s="8">
        <v>79</v>
      </c>
      <c r="B80" s="7">
        <f>'[1]Raw data by JKD'!B2665</f>
        <v>16034</v>
      </c>
      <c r="C80" s="5" t="str">
        <f>'[1]Raw data by JKD'!C2665&amp;" "&amp;'[1]Raw data by JKD'!D2665&amp;" "&amp;'[1]Raw data by JKD'!E2665&amp;" "&amp;'[1]Raw data by JKD'!F2665&amp;" "&amp;'[1]Raw data by JKD'!H2665</f>
        <v>M.B. Government P.G. College Nainital Road  HALDWANI 261319</v>
      </c>
      <c r="D80" s="5" t="s">
        <v>3</v>
      </c>
      <c r="E80" s="6">
        <v>1</v>
      </c>
      <c r="F80" s="5" t="s">
        <v>17</v>
      </c>
      <c r="G80" s="5" t="s">
        <v>1</v>
      </c>
      <c r="H80" s="3" t="str">
        <f>'[1]Raw data by JKD'!I2665&amp;" "&amp;'[1]Raw data by JKD'!O2665</f>
        <v>DR N S SIJWALI 917536881605</v>
      </c>
      <c r="I80" s="5" t="s">
        <v>0</v>
      </c>
      <c r="J80" s="4" t="str">
        <f>HYPERLINK("COUNSELLOR DETAIL\"&amp;16034&amp;".xlsx","Open")</f>
        <v>Open</v>
      </c>
      <c r="K80" s="3" t="str">
        <f>'[1]Raw data by JKD'!M2665</f>
        <v>BACHELOR  OF  ARTS</v>
      </c>
      <c r="L80" s="2">
        <v>2973</v>
      </c>
    </row>
    <row r="81" spans="1:12" ht="75" x14ac:dyDescent="0.25">
      <c r="A81" s="8">
        <v>80</v>
      </c>
      <c r="B81" s="7">
        <f>'[1]Raw data by JKD'!B2716</f>
        <v>16047</v>
      </c>
      <c r="C81" s="5" t="str">
        <f>'[1]Raw data by JKD'!C2716&amp;" "&amp;'[1]Raw data by JKD'!D2716&amp;" "&amp;'[1]Raw data by JKD'!E2716&amp;" "&amp;'[1]Raw data by JKD'!F2716&amp;" "&amp;'[1]Raw data by JKD'!H2716</f>
        <v>Renaissance College of Hotel Management &amp; Catering Techonology Basai, PO- Peerumandra, Ramnagar  RAMNAGAR 244715</v>
      </c>
      <c r="D81" s="5" t="s">
        <v>3</v>
      </c>
      <c r="E81" s="6">
        <v>1</v>
      </c>
      <c r="F81" s="5" t="s">
        <v>17</v>
      </c>
      <c r="G81" s="5" t="s">
        <v>6</v>
      </c>
      <c r="H81" s="3" t="str">
        <f>'[1]Raw data by JKD'!I2716&amp;" "&amp;'[1]Raw data by JKD'!O2716</f>
        <v>Mr. Kunal Madan 919897836860</v>
      </c>
      <c r="I81" s="5" t="s">
        <v>25</v>
      </c>
      <c r="J81" s="4"/>
      <c r="K81" s="3" t="str">
        <f>'[1]Raw data by JKD'!M2716</f>
        <v>C. Voc.  (Soft Skill &amp; E- Office Management)</v>
      </c>
      <c r="L81" s="9">
        <v>0</v>
      </c>
    </row>
    <row r="82" spans="1:12" ht="75" x14ac:dyDescent="0.25">
      <c r="A82" s="8">
        <v>81</v>
      </c>
      <c r="B82" s="7">
        <f>'[1]Raw data by JKD'!B2723</f>
        <v>16052</v>
      </c>
      <c r="C82" s="5" t="str">
        <f>'[1]Raw data by JKD'!C2723&amp;" "&amp;'[1]Raw data by JKD'!D2723&amp;" "&amp;'[1]Raw data by JKD'!E2723&amp;" "&amp;'[1]Raw data by JKD'!F2723&amp;" "&amp;'[1]Raw data by JKD'!H2723</f>
        <v>Radhey Hari Government P.G. College Kashipur, U.S Nagar  KASHIPUR 244713</v>
      </c>
      <c r="D82" s="5" t="s">
        <v>3</v>
      </c>
      <c r="E82" s="6">
        <v>1</v>
      </c>
      <c r="F82" s="5" t="s">
        <v>17</v>
      </c>
      <c r="G82" s="5" t="s">
        <v>1</v>
      </c>
      <c r="H82" s="3" t="str">
        <f>'[1]Raw data by JKD'!I2723&amp;" "&amp;'[1]Raw data by JKD'!O2723</f>
        <v>Dr. Tilak Ram Prajapati 918273121147</v>
      </c>
      <c r="I82" s="5" t="s">
        <v>0</v>
      </c>
      <c r="J82" s="4" t="str">
        <f>HYPERLINK("COUNSELLOR DETAIL\"&amp;16052&amp;".xlsx","Open")</f>
        <v>Open</v>
      </c>
      <c r="K82" s="3" t="str">
        <f>'[1]Raw data by JKD'!M2723</f>
        <v>BACHELOR  OF  ARTS</v>
      </c>
      <c r="L82" s="2">
        <v>530</v>
      </c>
    </row>
    <row r="83" spans="1:12" ht="75" x14ac:dyDescent="0.25">
      <c r="A83" s="8">
        <v>82</v>
      </c>
      <c r="B83" s="7">
        <f>'[1]Raw data by JKD'!B2765</f>
        <v>16071</v>
      </c>
      <c r="C83" s="5" t="str">
        <f>'[1]Raw data by JKD'!C2765&amp;" "&amp;'[1]Raw data by JKD'!D2765&amp;" "&amp;'[1]Raw data by JKD'!E2765&amp;" "&amp;'[1]Raw data by JKD'!F2765&amp;" "&amp;'[1]Raw data by JKD'!H2765</f>
        <v>Government Degree College Kotabagh, Disst Nainital  KOTABAGH, NAINITAL 263134</v>
      </c>
      <c r="D83" s="5" t="s">
        <v>3</v>
      </c>
      <c r="E83" s="6">
        <v>1</v>
      </c>
      <c r="F83" s="5" t="s">
        <v>17</v>
      </c>
      <c r="G83" s="5" t="s">
        <v>1</v>
      </c>
      <c r="H83" s="3" t="str">
        <f>'[1]Raw data by JKD'!I2765&amp;" "&amp;'[1]Raw data by JKD'!O2765</f>
        <v>Dr. Satyanandan Bhagat 917895280679</v>
      </c>
      <c r="I83" s="5" t="s">
        <v>0</v>
      </c>
      <c r="J83" s="4"/>
      <c r="K83" s="3" t="str">
        <f>'[1]Raw data by JKD'!M2765</f>
        <v>BACHELOR  OF  ARTS</v>
      </c>
      <c r="L83" s="2">
        <v>12</v>
      </c>
    </row>
    <row r="84" spans="1:12" ht="60" x14ac:dyDescent="0.25">
      <c r="A84" s="8">
        <v>83</v>
      </c>
      <c r="B84" s="7">
        <f>'[1]Raw data by JKD'!B2787</f>
        <v>16072</v>
      </c>
      <c r="C84" s="5" t="str">
        <f>'[1]Raw data by JKD'!C2787&amp;" "&amp;'[1]Raw data by JKD'!D2787&amp;" "&amp;'[1]Raw data by JKD'!E2787&amp;" "&amp;'[1]Raw data by JKD'!F2787&amp;" "&amp;'[1]Raw data by JKD'!H2787</f>
        <v>Pt. P. Tewari Government Degree College Doshapani - DOSHAPANI, NAINITAL 263136</v>
      </c>
      <c r="D84" s="5" t="s">
        <v>3</v>
      </c>
      <c r="E84" s="6">
        <v>1</v>
      </c>
      <c r="F84" s="5" t="s">
        <v>17</v>
      </c>
      <c r="G84" s="5" t="s">
        <v>1</v>
      </c>
      <c r="H84" s="3" t="str">
        <f>'[1]Raw data by JKD'!I2787&amp;" "&amp;'[1]Raw data by JKD'!O2787</f>
        <v>Dr. Anita Bisht 918449380532</v>
      </c>
      <c r="I84" s="5" t="s">
        <v>0</v>
      </c>
      <c r="J84" s="4"/>
      <c r="K84" s="3" t="str">
        <f>'[1]Raw data by JKD'!M2787</f>
        <v>BACHELOR  OF  ARTS</v>
      </c>
      <c r="L84" s="2">
        <v>2</v>
      </c>
    </row>
    <row r="85" spans="1:12" ht="75" x14ac:dyDescent="0.25">
      <c r="A85" s="8">
        <v>84</v>
      </c>
      <c r="B85" s="7">
        <f>'[1]Raw data by JKD'!B2800</f>
        <v>16090</v>
      </c>
      <c r="C85" s="5" t="str">
        <f>'[1]Raw data by JKD'!C2800&amp;" "&amp;'[1]Raw data by JKD'!D2800&amp;" "&amp;'[1]Raw data by JKD'!E2800&amp;" "&amp;'[1]Raw data by JKD'!F2800&amp;" "&amp;'[1]Raw data by JKD'!H2800</f>
        <v>H.N.B. Government P.G. College Khatima District Udham Singh Nagar KHATIMA 262308</v>
      </c>
      <c r="D85" s="5" t="s">
        <v>3</v>
      </c>
      <c r="E85" s="6">
        <v>1</v>
      </c>
      <c r="F85" s="5" t="s">
        <v>17</v>
      </c>
      <c r="G85" s="5" t="s">
        <v>1</v>
      </c>
      <c r="H85" s="3" t="str">
        <f>'[1]Raw data by JKD'!I2800&amp;" "&amp;'[1]Raw data by JKD'!O2800</f>
        <v>DR. GIRDHAR JOSHI 917819075236</v>
      </c>
      <c r="I85" s="5" t="s">
        <v>0</v>
      </c>
      <c r="J85" s="4" t="str">
        <f>HYPERLINK("COUNSELLOR DETAIL\"&amp;16090&amp;".xlsx","Open")</f>
        <v>Open</v>
      </c>
      <c r="K85" s="3" t="str">
        <f>'[1]Raw data by JKD'!M2800</f>
        <v>BACHELOR  OF  ARTS</v>
      </c>
      <c r="L85" s="2">
        <v>952</v>
      </c>
    </row>
    <row r="86" spans="1:12" ht="90" x14ac:dyDescent="0.25">
      <c r="A86" s="8">
        <v>85</v>
      </c>
      <c r="B86" s="7">
        <f>'[1]Raw data by JKD'!B2843</f>
        <v>16097</v>
      </c>
      <c r="C86" s="5" t="str">
        <f>'[1]Raw data by JKD'!C2843&amp;" "&amp;'[1]Raw data by JKD'!D2843&amp;" "&amp;'[1]Raw data by JKD'!E2843&amp;" "&amp;'[1]Raw data by JKD'!F2843&amp;" "&amp;'[1]Raw data by JKD'!H2843</f>
        <v>PAL College of Technology And Management PAL COLLEGE OF TECHNOLOGY AND MANAGEMENT RTO ROAD KUSUMKHERA HALDWANI HALDWANI 263139</v>
      </c>
      <c r="D86" s="5" t="s">
        <v>3</v>
      </c>
      <c r="E86" s="6">
        <v>1</v>
      </c>
      <c r="F86" s="5" t="s">
        <v>17</v>
      </c>
      <c r="G86" s="5" t="s">
        <v>6</v>
      </c>
      <c r="H86" s="3" t="str">
        <f>'[1]Raw data by JKD'!I2843&amp;" "&amp;'[1]Raw data by JKD'!O2843</f>
        <v>Mr. Tarun Joshi 919808734288</v>
      </c>
      <c r="I86" s="5" t="s">
        <v>24</v>
      </c>
      <c r="J86" s="4" t="str">
        <f>HYPERLINK("COUNSELLOR DETAIL\"&amp;16097&amp;".xlsx","Open")</f>
        <v>Open</v>
      </c>
      <c r="K86" s="3" t="str">
        <f>'[1]Raw data by JKD'!M2843</f>
        <v>Bachelor  of  Computer Applications</v>
      </c>
      <c r="L86" s="9">
        <v>61</v>
      </c>
    </row>
    <row r="87" spans="1:12" ht="60" x14ac:dyDescent="0.25">
      <c r="A87" s="8">
        <v>86</v>
      </c>
      <c r="B87" s="7">
        <f>'[1]Raw data by JKD'!B2856</f>
        <v>16101</v>
      </c>
      <c r="C87" s="5" t="str">
        <f>'[1]Raw data by JKD'!C2856&amp;" "&amp;'[1]Raw data by JKD'!D2856&amp;" "&amp;'[1]Raw data by JKD'!E2856&amp;" "&amp;'[1]Raw data by JKD'!F2856&amp;" "&amp;'[1]Raw data by JKD'!H2856</f>
        <v>Government Degree College Banbasa  BANBASA 262310</v>
      </c>
      <c r="D87" s="5" t="s">
        <v>3</v>
      </c>
      <c r="E87" s="6">
        <v>1</v>
      </c>
      <c r="F87" s="5" t="s">
        <v>17</v>
      </c>
      <c r="G87" s="5" t="s">
        <v>1</v>
      </c>
      <c r="H87" s="3" t="str">
        <f>'[1]Raw data by JKD'!I2856&amp;" "&amp;'[1]Raw data by JKD'!O2856</f>
        <v>Dr. Rajeev Kumar 919758948140</v>
      </c>
      <c r="I87" s="5" t="s">
        <v>0</v>
      </c>
      <c r="J87" s="4" t="str">
        <f>HYPERLINK("COUNSELLOR DETAIL\"&amp;16101&amp;".xlsx","Open")</f>
        <v>Open</v>
      </c>
      <c r="K87" s="3" t="str">
        <f>'[1]Raw data by JKD'!M2856</f>
        <v>BACHELOR  OF  ARTS</v>
      </c>
      <c r="L87" s="2">
        <v>49</v>
      </c>
    </row>
    <row r="88" spans="1:12" ht="90" x14ac:dyDescent="0.25">
      <c r="A88" s="8">
        <v>87</v>
      </c>
      <c r="B88" s="7">
        <f>'[1]Raw data by JKD'!B2880</f>
        <v>16116</v>
      </c>
      <c r="C88" s="5" t="str">
        <f>'[1]Raw data by JKD'!C2880&amp;" "&amp;'[1]Raw data by JKD'!D2880&amp;" "&amp;'[1]Raw data by JKD'!E2880&amp;" "&amp;'[1]Raw data by JKD'!F2880&amp;" "&amp;'[1]Raw data by JKD'!H2880</f>
        <v>GOVT.DEGREE COLLEGE TANAKPUR GOVT.DEGREE COLLEGE TANAKPUR  TANAKPUR 262309</v>
      </c>
      <c r="D88" s="5" t="s">
        <v>3</v>
      </c>
      <c r="E88" s="6">
        <v>1</v>
      </c>
      <c r="F88" s="5" t="s">
        <v>17</v>
      </c>
      <c r="G88" s="5" t="s">
        <v>1</v>
      </c>
      <c r="H88" s="3" t="str">
        <f>'[1]Raw data by JKD'!I2880&amp;" "&amp;'[1]Raw data by JKD'!O2880</f>
        <v>PROF. MAHENDRA SINGH CHAUHAN 917895929595</v>
      </c>
      <c r="I88" s="5" t="s">
        <v>0</v>
      </c>
      <c r="J88" s="4" t="str">
        <f>HYPERLINK("COUNSELLOR DETAIL\"&amp;16116&amp;".xlsx","Open")</f>
        <v>Open</v>
      </c>
      <c r="K88" s="3" t="str">
        <f>'[1]Raw data by JKD'!M2880</f>
        <v>BACHELOR  OF  ARTS</v>
      </c>
      <c r="L88" s="2">
        <v>188</v>
      </c>
    </row>
    <row r="89" spans="1:12" ht="105" x14ac:dyDescent="0.25">
      <c r="A89" s="8">
        <v>88</v>
      </c>
      <c r="B89" s="7">
        <f>'[1]Raw data by JKD'!B2901</f>
        <v>16117</v>
      </c>
      <c r="C89" s="5" t="str">
        <f>'[1]Raw data by JKD'!C2901&amp;" "&amp;'[1]Raw data by JKD'!D2901&amp;" "&amp;'[1]Raw data by JKD'!E2901&amp;" "&amp;'[1]Raw data by JKD'!F2901&amp;" "&amp;'[1]Raw data by JKD'!H2901</f>
        <v>INDRA PRIYDARSHANI GOVT.P.G.GIRLS COMMERCE COLLEGE HALDWANI INDRA PRIYDARSHANI GOVT.P.G.GIRLS COMMERCE COLLEGE HALDWANI NABABI ROAD HALDWANI HALDWANI 263139</v>
      </c>
      <c r="D89" s="5" t="s">
        <v>3</v>
      </c>
      <c r="E89" s="6">
        <v>1</v>
      </c>
      <c r="F89" s="5" t="s">
        <v>17</v>
      </c>
      <c r="G89" s="5" t="s">
        <v>1</v>
      </c>
      <c r="H89" s="3" t="str">
        <f>'[1]Raw data by JKD'!I2901&amp;" "&amp;'[1]Raw data by JKD'!O2901</f>
        <v>Dr. Fakeer Singh 919412504182</v>
      </c>
      <c r="I89" s="5" t="s">
        <v>0</v>
      </c>
      <c r="J89" s="4"/>
      <c r="K89" s="3" t="str">
        <f>'[1]Raw data by JKD'!M2901</f>
        <v>BACHELOR  OF  ARTS</v>
      </c>
      <c r="L89" s="2">
        <v>28</v>
      </c>
    </row>
    <row r="90" spans="1:12" ht="90" x14ac:dyDescent="0.25">
      <c r="A90" s="8">
        <v>89</v>
      </c>
      <c r="B90" s="7">
        <f>'[1]Raw data by JKD'!B2922</f>
        <v>16118</v>
      </c>
      <c r="C90" s="5" t="str">
        <f>'[1]Raw data by JKD'!C2922&amp;" "&amp;'[1]Raw data by JKD'!D2922&amp;" "&amp;'[1]Raw data by JKD'!E2922&amp;" "&amp;'[1]Raw data by JKD'!F2922&amp;" "&amp;'[1]Raw data by JKD'!H2922</f>
        <v>GOVERNMENT POST GRADUATE COLLEGE, SITARGANJ GOVERNMENT POST GRADUATE COLLEGE, SITARGANJ DISST-U.S.NAGAR SITARGANJ, U.S. NAGAR 262405</v>
      </c>
      <c r="D90" s="5" t="s">
        <v>3</v>
      </c>
      <c r="E90" s="6">
        <v>1</v>
      </c>
      <c r="F90" s="5" t="s">
        <v>17</v>
      </c>
      <c r="G90" s="5" t="s">
        <v>1</v>
      </c>
      <c r="H90" s="3" t="str">
        <f>'[1]Raw data by JKD'!I2922&amp;" "&amp;'[1]Raw data by JKD'!O2922</f>
        <v>Dr. Abhimanyu Kumar 919759783114</v>
      </c>
      <c r="I90" s="5" t="s">
        <v>0</v>
      </c>
      <c r="J90" s="4" t="str">
        <f>HYPERLINK("COUNSELLOR DETAIL\"&amp;16118&amp;".xlsx","Open")</f>
        <v>Open</v>
      </c>
      <c r="K90" s="3" t="str">
        <f>'[1]Raw data by JKD'!M2922</f>
        <v>BACHELOR  OF  ARTS</v>
      </c>
      <c r="L90" s="2">
        <v>144</v>
      </c>
    </row>
    <row r="91" spans="1:12" ht="75" x14ac:dyDescent="0.25">
      <c r="A91" s="8">
        <v>90</v>
      </c>
      <c r="B91" s="7">
        <f>'[1]Raw data by JKD'!B2948</f>
        <v>16119</v>
      </c>
      <c r="C91" s="5" t="str">
        <f>'[1]Raw data by JKD'!C2948&amp;" "&amp;'[1]Raw data by JKD'!D2948&amp;" "&amp;'[1]Raw data by JKD'!E2948&amp;" "&amp;'[1]Raw data by JKD'!F2948&amp;" "&amp;'[1]Raw data by JKD'!H2948</f>
        <v>R.L.S MEMORIAL DEGREE COLLEGE JASPUR R.L.S MEMORIAL DEGREE COLLEGE JASPUR NH-74,AFZALGARH ROAD KISHANPUR TEH-JASPUR D  JASPUR 244712</v>
      </c>
      <c r="D91" s="5" t="s">
        <v>3</v>
      </c>
      <c r="E91" s="6">
        <v>1</v>
      </c>
      <c r="F91" s="5" t="s">
        <v>17</v>
      </c>
      <c r="G91" s="5" t="s">
        <v>6</v>
      </c>
      <c r="H91" s="3" t="str">
        <f>'[1]Raw data by JKD'!I2948&amp;" "&amp;'[1]Raw data by JKD'!O2948</f>
        <v>Mr Vinay Chauhan 917351986736</v>
      </c>
      <c r="I91" s="5" t="s">
        <v>23</v>
      </c>
      <c r="J91" s="4" t="str">
        <f>HYPERLINK("COUNSELLOR DETAIL\"&amp;16119&amp;".xlsx","Open")</f>
        <v>Open</v>
      </c>
      <c r="K91" s="3" t="str">
        <f>'[1]Raw data by JKD'!M2948</f>
        <v>BACHELOR  OF  ARTS</v>
      </c>
      <c r="L91" s="9">
        <v>37</v>
      </c>
    </row>
    <row r="92" spans="1:12" ht="75" x14ac:dyDescent="0.25">
      <c r="A92" s="8">
        <v>91</v>
      </c>
      <c r="B92" s="7">
        <f>'[1]Raw data by JKD'!B2978</f>
        <v>16120</v>
      </c>
      <c r="C92" s="5" t="str">
        <f>'[1]Raw data by JKD'!C2978&amp;" "&amp;'[1]Raw data by JKD'!D2978&amp;" "&amp;'[1]Raw data by JKD'!E2978&amp;" "&amp;'[1]Raw data by JKD'!F2978&amp;" "&amp;'[1]Raw data by JKD'!H2978</f>
        <v>GOVERNMENT P.G. COLLEGE village- rani nangal, fauji colony, tehsil bazpur  BAZPUR 262401</v>
      </c>
      <c r="D92" s="5" t="s">
        <v>3</v>
      </c>
      <c r="E92" s="6">
        <v>1</v>
      </c>
      <c r="F92" s="5" t="s">
        <v>17</v>
      </c>
      <c r="G92" s="5" t="s">
        <v>1</v>
      </c>
      <c r="H92" s="3" t="str">
        <f>'[1]Raw data by JKD'!I2978&amp;" "&amp;'[1]Raw data by JKD'!O2978</f>
        <v>Dr. Adarsh Kumar Chaudhary 919456508571</v>
      </c>
      <c r="I92" s="5" t="s">
        <v>0</v>
      </c>
      <c r="J92" s="4"/>
      <c r="K92" s="3" t="str">
        <f>'[1]Raw data by JKD'!M2978</f>
        <v>BACHELOR  OF  ARTS</v>
      </c>
      <c r="L92" s="2">
        <v>188</v>
      </c>
    </row>
    <row r="93" spans="1:12" ht="60" x14ac:dyDescent="0.25">
      <c r="A93" s="8">
        <v>92</v>
      </c>
      <c r="B93" s="7">
        <f>'[1]Raw data by JKD'!B3015</f>
        <v>16121</v>
      </c>
      <c r="C93" s="5" t="str">
        <f>'[1]Raw data by JKD'!C3015&amp;" "&amp;'[1]Raw data by JKD'!D3015&amp;" "&amp;'[1]Raw data by JKD'!E3015&amp;" "&amp;'[1]Raw data by JKD'!F3015&amp;" "&amp;'[1]Raw data by JKD'!H3015</f>
        <v>DR. SUSHILA TIWARI PRIVATE DEGREE COLLEGE, SITARGANJ chintimazra post office sitarganj  SITARGANJ 262405</v>
      </c>
      <c r="D93" s="5" t="s">
        <v>3</v>
      </c>
      <c r="E93" s="6">
        <v>1</v>
      </c>
      <c r="F93" s="5" t="s">
        <v>17</v>
      </c>
      <c r="G93" s="5" t="s">
        <v>6</v>
      </c>
      <c r="H93" s="3" t="str">
        <f>'[1]Raw data by JKD'!I3015&amp;" "&amp;'[1]Raw data by JKD'!O3015</f>
        <v>Dr. Seema Sukheja 919760445951</v>
      </c>
      <c r="I93" s="5" t="s">
        <v>0</v>
      </c>
      <c r="J93" s="4" t="str">
        <f>HYPERLINK("COUNSELLOR DETAIL\"&amp;16121&amp;".xlsx","Open")</f>
        <v>Open</v>
      </c>
      <c r="K93" s="3" t="str">
        <f>'[1]Raw data by JKD'!M3015</f>
        <v>BACHELOR  OF  ARTS</v>
      </c>
      <c r="L93" s="2">
        <v>17</v>
      </c>
    </row>
    <row r="94" spans="1:12" ht="75" x14ac:dyDescent="0.25">
      <c r="A94" s="8">
        <v>93</v>
      </c>
      <c r="B94" s="7">
        <f>'[1]Raw data by JKD'!B3032</f>
        <v>16122</v>
      </c>
      <c r="C94" s="5" t="str">
        <f>'[1]Raw data by JKD'!C3032&amp;" "&amp;'[1]Raw data by JKD'!D3032&amp;" "&amp;'[1]Raw data by JKD'!E3032&amp;" "&amp;'[1]Raw data by JKD'!F3032&amp;" "&amp;'[1]Raw data by JKD'!H3032</f>
        <v>GOVERNMENT DEGREE COLLEGE, PATLOT PATLOT DISTRICT- NAINITAL TANGA 263157</v>
      </c>
      <c r="D94" s="5" t="s">
        <v>3</v>
      </c>
      <c r="E94" s="6">
        <v>1</v>
      </c>
      <c r="F94" s="5" t="s">
        <v>17</v>
      </c>
      <c r="G94" s="5" t="s">
        <v>1</v>
      </c>
      <c r="H94" s="3" t="str">
        <f>'[1]Raw data by JKD'!I3032&amp;" "&amp;'[1]Raw data by JKD'!O3032</f>
        <v>Shri Devendra Lal 919458314064</v>
      </c>
      <c r="I94" s="10" t="s">
        <v>22</v>
      </c>
      <c r="J94" s="4" t="str">
        <f>HYPERLINK("COUNSELLOR DETAIL\"&amp;16122&amp;".xlsx","Open")</f>
        <v>Open</v>
      </c>
      <c r="K94" s="3" t="str">
        <f>'[1]Raw data by JKD'!M3032</f>
        <v>BACHELOR  OF  ARTS</v>
      </c>
      <c r="L94" s="9">
        <v>42</v>
      </c>
    </row>
    <row r="95" spans="1:12" ht="75" x14ac:dyDescent="0.25">
      <c r="A95" s="8">
        <v>94</v>
      </c>
      <c r="B95" s="7">
        <f>'[1]Raw data by JKD'!B3055</f>
        <v>16123</v>
      </c>
      <c r="C95" s="5" t="str">
        <f>'[1]Raw data by JKD'!C3055&amp;" "&amp;'[1]Raw data by JKD'!D3055&amp;" "&amp;'[1]Raw data by JKD'!E3055&amp;" "&amp;'[1]Raw data by JKD'!F3055&amp;" "&amp;'[1]Raw data by JKD'!H3055</f>
        <v>Lal Bahadur Shastri Government Degree College, Halduchaur, Haldwani Halduchaur, Haldwani District- Nainital (Uttarakhand) HALDWANI 263139</v>
      </c>
      <c r="D95" s="5" t="s">
        <v>3</v>
      </c>
      <c r="E95" s="6">
        <v>1</v>
      </c>
      <c r="F95" s="5" t="s">
        <v>17</v>
      </c>
      <c r="G95" s="5" t="s">
        <v>1</v>
      </c>
      <c r="H95" s="3" t="str">
        <f>'[1]Raw data by JKD'!I3055&amp;" "&amp;'[1]Raw data by JKD'!O3055</f>
        <v>Dr. Rita Durgapal 919412913507</v>
      </c>
      <c r="I95" s="5" t="s">
        <v>0</v>
      </c>
      <c r="J95" s="4" t="str">
        <f>HYPERLINK("COUNSELLOR DETAIL\"&amp;16123&amp;".xlsx","Open")</f>
        <v>Open</v>
      </c>
      <c r="K95" s="3" t="str">
        <f>'[1]Raw data by JKD'!M3055</f>
        <v>BACHELOR  OF  ARTS</v>
      </c>
      <c r="L95" s="2">
        <v>229</v>
      </c>
    </row>
    <row r="96" spans="1:12" ht="90" x14ac:dyDescent="0.25">
      <c r="A96" s="8">
        <v>95</v>
      </c>
      <c r="B96" s="7">
        <f>'[1]Raw data by JKD'!B3084</f>
        <v>16125</v>
      </c>
      <c r="C96" s="5" t="str">
        <f>'[1]Raw data by JKD'!C3084&amp;" "&amp;'[1]Raw data by JKD'!D3084&amp;" "&amp;'[1]Raw data by JKD'!E3084&amp;" "&amp;'[1]Raw data by JKD'!F3084&amp;" "&amp;'[1]Raw data by JKD'!H3084</f>
        <v>MIET Kumaun Engineering College, Lamachaur, Haldwani Shiksha Nagar, Lamachaur Kaladhungi Road Haldwani, District-Nainital HALDWANI 263139</v>
      </c>
      <c r="D96" s="5" t="s">
        <v>3</v>
      </c>
      <c r="E96" s="6">
        <v>1</v>
      </c>
      <c r="F96" s="5" t="s">
        <v>17</v>
      </c>
      <c r="G96" s="5" t="s">
        <v>6</v>
      </c>
      <c r="H96" s="3" t="str">
        <f>'[1]Raw data by JKD'!I3084&amp;" "&amp;'[1]Raw data by JKD'!O3084</f>
        <v>Dr. Tarun Kumar 919720615304</v>
      </c>
      <c r="I96" s="5" t="s">
        <v>0</v>
      </c>
      <c r="J96" s="4"/>
      <c r="K96" s="3" t="str">
        <f>'[1]Raw data by JKD'!M3084</f>
        <v>BACHELOR  OF  ARTS</v>
      </c>
      <c r="L96" s="2">
        <v>16</v>
      </c>
    </row>
    <row r="97" spans="1:12" ht="75" x14ac:dyDescent="0.25">
      <c r="A97" s="8">
        <v>96</v>
      </c>
      <c r="B97" s="7">
        <f>'[1]Raw data by JKD'!B3102</f>
        <v>16128</v>
      </c>
      <c r="C97" s="5" t="str">
        <f>'[1]Raw data by JKD'!C3102&amp;" "&amp;'[1]Raw data by JKD'!D3102&amp;" "&amp;'[1]Raw data by JKD'!E3102&amp;" "&amp;'[1]Raw data by JKD'!F3102&amp;" "&amp;'[1]Raw data by JKD'!H3102</f>
        <v>Government Degree College, Kichha (Udham Singh Nagar) Kichha, District Udham Singh Nagar  KICHHA, U.S. NAGAR 263148</v>
      </c>
      <c r="D97" s="5" t="s">
        <v>3</v>
      </c>
      <c r="E97" s="6">
        <v>1</v>
      </c>
      <c r="F97" s="5" t="s">
        <v>17</v>
      </c>
      <c r="G97" s="5" t="s">
        <v>1</v>
      </c>
      <c r="H97" s="3" t="str">
        <f>'[1]Raw data by JKD'!I3102&amp;" "&amp;'[1]Raw data by JKD'!O3102</f>
        <v>Dr. Naresh Kumar 917454859510</v>
      </c>
      <c r="I97" s="5" t="s">
        <v>0</v>
      </c>
      <c r="J97" s="4" t="str">
        <f>HYPERLINK("COUNSELLOR DETAIL\"&amp;16128&amp;".xlsx","Open")</f>
        <v>Open</v>
      </c>
      <c r="K97" s="3" t="str">
        <f>'[1]Raw data by JKD'!M3102</f>
        <v>BACHELOR  OF  ARTS</v>
      </c>
      <c r="L97" s="2">
        <v>28</v>
      </c>
    </row>
    <row r="98" spans="1:12" ht="60" x14ac:dyDescent="0.25">
      <c r="A98" s="8">
        <v>97</v>
      </c>
      <c r="B98" s="7">
        <f>'[1]Raw data by JKD'!B3123</f>
        <v>16129</v>
      </c>
      <c r="C98" s="5" t="str">
        <f>'[1]Raw data by JKD'!C3123&amp;" "&amp;'[1]Raw data by JKD'!D3123&amp;" "&amp;'[1]Raw data by JKD'!E3123&amp;" "&amp;'[1]Raw data by JKD'!F3123&amp;" "&amp;'[1]Raw data by JKD'!H3123</f>
        <v>Government Degree College, Maldhanchaur Maldhanchaur, Tehsil Ramnagar, District Nainital  RAMNAGAR 244713</v>
      </c>
      <c r="D98" s="5" t="s">
        <v>3</v>
      </c>
      <c r="E98" s="6">
        <v>1</v>
      </c>
      <c r="F98" s="5" t="s">
        <v>17</v>
      </c>
      <c r="G98" s="5" t="s">
        <v>1</v>
      </c>
      <c r="H98" s="3" t="str">
        <f>'[1]Raw data by JKD'!I3123&amp;" "&amp;'[1]Raw data by JKD'!O3123</f>
        <v>Shri Pradeep Chandra 919105407887</v>
      </c>
      <c r="I98" s="10" t="s">
        <v>21</v>
      </c>
      <c r="J98" s="4" t="str">
        <f>HYPERLINK("COUNSELLOR DETAIL\"&amp;16129&amp;".xlsx","Open")</f>
        <v>Open</v>
      </c>
      <c r="K98" s="3" t="str">
        <f>'[1]Raw data by JKD'!M3123</f>
        <v>BACHELOR  OF  ARTS</v>
      </c>
      <c r="L98" s="9">
        <v>25</v>
      </c>
    </row>
    <row r="99" spans="1:12" ht="60" x14ac:dyDescent="0.25">
      <c r="A99" s="8">
        <v>98</v>
      </c>
      <c r="B99" s="7">
        <f>'[1]Raw data by JKD'!B3142</f>
        <v>16130</v>
      </c>
      <c r="C99" s="5" t="str">
        <f>'[1]Raw data by JKD'!C3142&amp;" "&amp;'[1]Raw data by JKD'!D3142&amp;" "&amp;'[1]Raw data by JKD'!E3142&amp;" "&amp;'[1]Raw data by JKD'!F3142&amp;" "&amp;'[1]Raw data by JKD'!H3142</f>
        <v>Government Degree College, Ramgarh (Nainital) Ramgarh District Nainital RAMGARH (NAINITAL) 263158</v>
      </c>
      <c r="D99" s="5" t="s">
        <v>3</v>
      </c>
      <c r="E99" s="6">
        <v>1</v>
      </c>
      <c r="F99" s="5" t="s">
        <v>17</v>
      </c>
      <c r="G99" s="5" t="s">
        <v>1</v>
      </c>
      <c r="H99" s="3" t="str">
        <f>'[1]Raw data by JKD'!I3142&amp;" "&amp;'[1]Raw data by JKD'!O3142</f>
        <v>Shri Haresh Ram 919410337598</v>
      </c>
      <c r="I99" s="10" t="s">
        <v>20</v>
      </c>
      <c r="J99" s="4" t="str">
        <f>HYPERLINK("COUNSELLOR DETAIL\"&amp;16130&amp;".xlsx","Open")</f>
        <v>Open</v>
      </c>
      <c r="K99" s="3" t="str">
        <f>'[1]Raw data by JKD'!M3142</f>
        <v>BACHELOR  OF  ARTS</v>
      </c>
      <c r="L99" s="9">
        <v>1</v>
      </c>
    </row>
    <row r="100" spans="1:12" ht="75" x14ac:dyDescent="0.25">
      <c r="A100" s="8">
        <v>99</v>
      </c>
      <c r="B100" s="7">
        <f>'[1]Raw data by JKD'!B3162</f>
        <v>16131</v>
      </c>
      <c r="C100" s="5" t="str">
        <f>'[1]Raw data by JKD'!C3162&amp;" "&amp;'[1]Raw data by JKD'!D3162&amp;" "&amp;'[1]Raw data by JKD'!E3162&amp;" "&amp;'[1]Raw data by JKD'!F3162&amp;" "&amp;'[1]Raw data by JKD'!H3162</f>
        <v>Maharana Pratap Government Degree College, Nanakmatta (Udham Singh Nagar) Nanakmatta District Udham Singh Nagar  NANAKMATA 262311</v>
      </c>
      <c r="D100" s="5" t="s">
        <v>3</v>
      </c>
      <c r="E100" s="6">
        <v>1</v>
      </c>
      <c r="F100" s="5" t="s">
        <v>17</v>
      </c>
      <c r="G100" s="5" t="s">
        <v>1</v>
      </c>
      <c r="H100" s="3" t="str">
        <f>'[1]Raw data by JKD'!I3162&amp;" "&amp;'[1]Raw data by JKD'!O3162</f>
        <v>DR MRITUNJAY SHARMA 919897737850</v>
      </c>
      <c r="I100" s="5" t="s">
        <v>0</v>
      </c>
      <c r="J100" s="4"/>
      <c r="K100" s="3" t="str">
        <f>'[1]Raw data by JKD'!M3162</f>
        <v>BACHELOR  OF  ARTS</v>
      </c>
      <c r="L100" s="2">
        <v>33</v>
      </c>
    </row>
    <row r="101" spans="1:12" ht="90" x14ac:dyDescent="0.25">
      <c r="A101" s="8">
        <v>100</v>
      </c>
      <c r="B101" s="7">
        <f>'[1]Raw data by JKD'!B3184</f>
        <v>16132</v>
      </c>
      <c r="C101" s="5" t="str">
        <f>'[1]Raw data by JKD'!C3184&amp;" "&amp;'[1]Raw data by JKD'!D3184&amp;" "&amp;'[1]Raw data by JKD'!E3184&amp;" "&amp;'[1]Raw data by JKD'!F3184&amp;" "&amp;'[1]Raw data by JKD'!H3184</f>
        <v>Shri Gurunanak Dev Post Graduate College, Nanakmatta Near Dudhwala Kuwan, Gurudwara road Nanakmatta Tehsil Sitarganj District U S Nagar NANAKMATA 262311</v>
      </c>
      <c r="D101" s="5" t="s">
        <v>3</v>
      </c>
      <c r="E101" s="6">
        <v>1</v>
      </c>
      <c r="F101" s="5" t="s">
        <v>17</v>
      </c>
      <c r="G101" s="5" t="s">
        <v>1</v>
      </c>
      <c r="H101" s="3" t="str">
        <f>'[1]Raw data by JKD'!I3184&amp;" "&amp;'[1]Raw data by JKD'!O3184</f>
        <v>Dr. Indu Bala 919456821765</v>
      </c>
      <c r="I101" s="5" t="s">
        <v>0</v>
      </c>
      <c r="J101" s="4"/>
      <c r="K101" s="3" t="str">
        <f>'[1]Raw data by JKD'!M3184</f>
        <v>BACHELOR  OF  ARTS</v>
      </c>
      <c r="L101" s="2">
        <v>23</v>
      </c>
    </row>
    <row r="102" spans="1:12" ht="75" x14ac:dyDescent="0.25">
      <c r="A102" s="8">
        <v>101</v>
      </c>
      <c r="B102" s="7">
        <f>'[1]Raw data by JKD'!B3209</f>
        <v>16133</v>
      </c>
      <c r="C102" s="5" t="str">
        <f>'[1]Raw data by JKD'!C3209&amp;" "&amp;'[1]Raw data by JKD'!D3209&amp;" "&amp;'[1]Raw data by JKD'!E3209&amp;" "&amp;'[1]Raw data by JKD'!F3209&amp;" "&amp;'[1]Raw data by JKD'!H3209</f>
        <v>Shaheed Shree Khemchandra Dourbi Government Degree College, Betalghat (Nainital)   Betalghat District Nainital  BETALGHAT 263134</v>
      </c>
      <c r="D102" s="5" t="s">
        <v>3</v>
      </c>
      <c r="E102" s="6">
        <v>1</v>
      </c>
      <c r="F102" s="5" t="s">
        <v>17</v>
      </c>
      <c r="G102" s="5" t="s">
        <v>1</v>
      </c>
      <c r="H102" s="3" t="str">
        <f>'[1]Raw data by JKD'!I3209&amp;" "&amp;'[1]Raw data by JKD'!O3209</f>
        <v>Dr. SUNIL KUMAR MAURYA 917007945821</v>
      </c>
      <c r="I102" s="5" t="s">
        <v>0</v>
      </c>
      <c r="J102" s="4"/>
      <c r="K102" s="3" t="str">
        <f>'[1]Raw data by JKD'!M3209</f>
        <v>BACHELOR  OF  ARTS</v>
      </c>
      <c r="L102" s="2">
        <v>33</v>
      </c>
    </row>
    <row r="103" spans="1:12" ht="60" x14ac:dyDescent="0.25">
      <c r="A103" s="8">
        <v>102</v>
      </c>
      <c r="B103" s="7">
        <f>'[1]Raw data by JKD'!B3227</f>
        <v>16134</v>
      </c>
      <c r="C103" s="5" t="str">
        <f>'[1]Raw data by JKD'!C3227&amp;" "&amp;'[1]Raw data by JKD'!D3227&amp;" "&amp;'[1]Raw data by JKD'!E3227&amp;" "&amp;'[1]Raw data by JKD'!F3227&amp;" "&amp;'[1]Raw data by JKD'!H3227</f>
        <v>KUMAUN UNIVERSITY Study Center Code- 16134 Kumaun University- "Campus Bhimtal" BHIMTAL 263136</v>
      </c>
      <c r="D103" s="5" t="s">
        <v>3</v>
      </c>
      <c r="E103" s="6">
        <v>1</v>
      </c>
      <c r="F103" s="5" t="s">
        <v>17</v>
      </c>
      <c r="G103" s="5" t="s">
        <v>1</v>
      </c>
      <c r="H103" s="3" t="str">
        <f>'[1]Raw data by JKD'!I3227&amp;" "&amp;'[1]Raw data by JKD'!O3227</f>
        <v>Prof. BEENA PANDE 919410349047</v>
      </c>
      <c r="I103" s="5" t="s">
        <v>0</v>
      </c>
      <c r="J103" s="4"/>
      <c r="K103" s="3" t="str">
        <f>'[1]Raw data by JKD'!M3227</f>
        <v>BACHELOR  OF  ARTS</v>
      </c>
      <c r="L103" s="2">
        <v>21</v>
      </c>
    </row>
    <row r="104" spans="1:12" ht="60" x14ac:dyDescent="0.25">
      <c r="A104" s="8">
        <v>103</v>
      </c>
      <c r="B104" s="12">
        <v>16135</v>
      </c>
      <c r="C104" s="3" t="s">
        <v>19</v>
      </c>
      <c r="D104" s="3" t="s">
        <v>3</v>
      </c>
      <c r="E104" s="11">
        <v>1</v>
      </c>
      <c r="F104" s="10" t="s">
        <v>16</v>
      </c>
      <c r="G104" s="3" t="s">
        <v>9</v>
      </c>
      <c r="H104" s="3" t="s">
        <v>18</v>
      </c>
      <c r="I104" s="3" t="s">
        <v>5</v>
      </c>
      <c r="J104" s="4" t="s">
        <v>7</v>
      </c>
      <c r="K104" s="3"/>
      <c r="L104" s="2">
        <v>17</v>
      </c>
    </row>
    <row r="105" spans="1:12" ht="60" x14ac:dyDescent="0.25">
      <c r="A105" s="8">
        <v>104</v>
      </c>
      <c r="B105" s="7">
        <f>'[1]Raw data by JKD'!B3255</f>
        <v>16136</v>
      </c>
      <c r="C105" s="5" t="str">
        <f>'[1]Raw data by JKD'!C3255&amp;" "&amp;'[1]Raw data by JKD'!D3255&amp;" "&amp;'[1]Raw data by JKD'!E3255&amp;" "&amp;'[1]Raw data by JKD'!F3255&amp;" "&amp;'[1]Raw data by JKD'!H3255</f>
        <v>GOVERNMENT DEGREE COLLEGE, JASPUR JASPUR DISTRICT- UDHAM SINGH NAGAR JASPUR 244712</v>
      </c>
      <c r="D105" s="5" t="s">
        <v>3</v>
      </c>
      <c r="E105" s="6">
        <v>1</v>
      </c>
      <c r="F105" s="5" t="s">
        <v>17</v>
      </c>
      <c r="G105" s="5" t="s">
        <v>1</v>
      </c>
      <c r="H105" s="3" t="str">
        <f>'[1]Raw data by JKD'!I3255&amp;" "&amp;'[1]Raw data by JKD'!O3255</f>
        <v>DR RITIKA VISHNOI 918392887353</v>
      </c>
      <c r="I105" s="5" t="s">
        <v>0</v>
      </c>
      <c r="J105" s="4"/>
      <c r="K105" s="3" t="str">
        <f>'[1]Raw data by JKD'!M3255</f>
        <v>BACHELOR  OF  ARTS</v>
      </c>
      <c r="L105" s="2">
        <v>0</v>
      </c>
    </row>
    <row r="106" spans="1:12" ht="75" x14ac:dyDescent="0.25">
      <c r="A106" s="8">
        <v>105</v>
      </c>
      <c r="B106" s="12">
        <f>'[1]Raw data by JKD'!B3286</f>
        <v>16137</v>
      </c>
      <c r="C106" s="3" t="str">
        <f>'[1]Raw data by JKD'!C3286&amp;" "&amp;'[1]Raw data by JKD'!D3286&amp;" "&amp;'[1]Raw data by JKD'!E3286&amp;" "&amp;'[1]Raw data by JKD'!F3286&amp;" "&amp;'[1]Raw data by JKD'!H3286</f>
        <v>SITARGANJ CENTRAL JAIL SITARGANJ UDHAMSINGH NAGAR SITARGANJ 262405</v>
      </c>
      <c r="D106" s="3" t="s">
        <v>3</v>
      </c>
      <c r="E106" s="11">
        <v>1</v>
      </c>
      <c r="F106" s="10" t="s">
        <v>16</v>
      </c>
      <c r="G106" s="3" t="s">
        <v>9</v>
      </c>
      <c r="H106" s="3" t="str">
        <f>'[1]Raw data by JKD'!I3286&amp;" "&amp;'[1]Raw data by JKD'!O3286</f>
        <v>Superintendent Central Jail Sitarganj 910059442970</v>
      </c>
      <c r="I106" s="3" t="s">
        <v>5</v>
      </c>
      <c r="J106" s="4" t="s">
        <v>7</v>
      </c>
      <c r="K106" s="3" t="str">
        <f>'[1]Raw data by JKD'!M3286</f>
        <v>BACHELOR  OF  ARTS</v>
      </c>
      <c r="L106" s="13">
        <v>0</v>
      </c>
    </row>
    <row r="107" spans="1:12" ht="45" x14ac:dyDescent="0.25">
      <c r="A107" s="8">
        <v>106</v>
      </c>
      <c r="B107" s="7">
        <f>'[1]Raw data by JKD'!B3307</f>
        <v>17007</v>
      </c>
      <c r="C107" s="5" t="str">
        <f>'[1]Raw data by JKD'!C3307&amp;" "&amp;'[1]Raw data by JKD'!D3307&amp;" "&amp;'[1]Raw data by JKD'!E3307&amp;" "&amp;'[1]Raw data by JKD'!F3307&amp;" "&amp;'[1]Raw data by JKD'!H3307</f>
        <v>Government P.G. College, Ranikhet Govt P.G.College Ranikhet  RANIKHET 263645</v>
      </c>
      <c r="D107" s="5" t="s">
        <v>3</v>
      </c>
      <c r="E107" s="6">
        <v>1</v>
      </c>
      <c r="F107" s="5" t="s">
        <v>2</v>
      </c>
      <c r="G107" s="5" t="s">
        <v>1</v>
      </c>
      <c r="H107" s="3" t="str">
        <f>'[1]Raw data by JKD'!I3307&amp;" "&amp;'[1]Raw data by JKD'!O3307</f>
        <v>Dr. J S Rawat 918449659591</v>
      </c>
      <c r="I107" s="5" t="s">
        <v>0</v>
      </c>
      <c r="J107" s="4"/>
      <c r="K107" s="3" t="str">
        <f>'[1]Raw data by JKD'!M3307</f>
        <v>BACHELOR  OF  ARTS</v>
      </c>
      <c r="L107" s="2">
        <v>695</v>
      </c>
    </row>
    <row r="108" spans="1:12" ht="60" x14ac:dyDescent="0.25">
      <c r="A108" s="8">
        <v>107</v>
      </c>
      <c r="B108" s="7">
        <f>'[1]Raw data by JKD'!B3352</f>
        <v>17013</v>
      </c>
      <c r="C108" s="5" t="str">
        <f>'[1]Raw data by JKD'!C3352&amp;" "&amp;'[1]Raw data by JKD'!D3352&amp;" "&amp;'[1]Raw data by JKD'!E3352&amp;" "&amp;'[1]Raw data by JKD'!F3352&amp;" "&amp;'[1]Raw data by JKD'!H3352</f>
        <v>Government P.G.College Govt P.G.College Dwarahat Almora  DWARAHAT 0</v>
      </c>
      <c r="D108" s="5" t="s">
        <v>3</v>
      </c>
      <c r="E108" s="6">
        <v>1</v>
      </c>
      <c r="F108" s="5" t="s">
        <v>2</v>
      </c>
      <c r="G108" s="5" t="s">
        <v>1</v>
      </c>
      <c r="H108" s="3" t="str">
        <f>'[1]Raw data by JKD'!I3352&amp;" "&amp;'[1]Raw data by JKD'!O3352</f>
        <v>Dr. Prakash Chandra 917409393488</v>
      </c>
      <c r="I108" s="5" t="s">
        <v>0</v>
      </c>
      <c r="J108" s="4"/>
      <c r="K108" s="3" t="str">
        <f>'[1]Raw data by JKD'!M3352</f>
        <v>BACHELOR  OF  ARTS</v>
      </c>
      <c r="L108" s="2">
        <v>323</v>
      </c>
    </row>
    <row r="109" spans="1:12" ht="60" x14ac:dyDescent="0.25">
      <c r="A109" s="8">
        <v>108</v>
      </c>
      <c r="B109" s="7">
        <f>'[1]Raw data by JKD'!B3386</f>
        <v>17030</v>
      </c>
      <c r="C109" s="5" t="str">
        <f>'[1]Raw data by JKD'!C3386&amp;" "&amp;'[1]Raw data by JKD'!D3386&amp;" "&amp;'[1]Raw data by JKD'!E3386&amp;" "&amp;'[1]Raw data by JKD'!F3386&amp;" "&amp;'[1]Raw data by JKD'!H3386</f>
        <v>Government Degree College Government Degree College, Karanprayag  KARANPRAYAG 246444</v>
      </c>
      <c r="D109" s="5" t="s">
        <v>3</v>
      </c>
      <c r="E109" s="6">
        <v>1</v>
      </c>
      <c r="F109" s="5" t="s">
        <v>2</v>
      </c>
      <c r="G109" s="5" t="s">
        <v>1</v>
      </c>
      <c r="H109" s="3" t="str">
        <f>'[1]Raw data by JKD'!I3386&amp;" "&amp;'[1]Raw data by JKD'!O3386</f>
        <v>Dr. R C Bhatt 919456153590</v>
      </c>
      <c r="I109" s="5" t="s">
        <v>0</v>
      </c>
      <c r="J109" s="4" t="str">
        <f>HYPERLINK("COUNSELLOR DETAIL\"&amp;17030&amp;".xls","Open")</f>
        <v>Open</v>
      </c>
      <c r="K109" s="3" t="str">
        <f>'[1]Raw data by JKD'!M3386</f>
        <v>BACHELOR  OF  ARTS</v>
      </c>
      <c r="L109" s="2">
        <v>543</v>
      </c>
    </row>
    <row r="110" spans="1:12" ht="60" x14ac:dyDescent="0.25">
      <c r="A110" s="8">
        <v>109</v>
      </c>
      <c r="B110" s="7">
        <f>'[1]Raw data by JKD'!B3423</f>
        <v>17059</v>
      </c>
      <c r="C110" s="5" t="str">
        <f>'[1]Raw data by JKD'!C3423&amp;" "&amp;'[1]Raw data by JKD'!D3423&amp;" "&amp;'[1]Raw data by JKD'!E3423&amp;" "&amp;'[1]Raw data by JKD'!F3423&amp;" "&amp;'[1]Raw data by JKD'!H3423</f>
        <v>Government Degree College, Bhikiyasen GOVERMENT DEGREE COLLEGE BHIKIYASEN  RANIKHET SADAR BAZAR 263667</v>
      </c>
      <c r="D110" s="5" t="s">
        <v>3</v>
      </c>
      <c r="E110" s="6">
        <v>1</v>
      </c>
      <c r="F110" s="5" t="s">
        <v>2</v>
      </c>
      <c r="G110" s="5" t="s">
        <v>1</v>
      </c>
      <c r="H110" s="3" t="str">
        <f>'[1]Raw data by JKD'!I3423&amp;" "&amp;'[1]Raw data by JKD'!O3423</f>
        <v>Shri Kaushal Kumar 917500924117</v>
      </c>
      <c r="I110" s="10" t="s">
        <v>15</v>
      </c>
      <c r="J110" s="4" t="str">
        <f>HYPERLINK("COUNSELLOR DETAIL\"&amp;17059&amp;".xls","Open")</f>
        <v>Open</v>
      </c>
      <c r="K110" s="3" t="str">
        <f>'[1]Raw data by JKD'!M3423</f>
        <v>BACHELOR  OF  ARTS</v>
      </c>
      <c r="L110" s="9">
        <v>132</v>
      </c>
    </row>
    <row r="111" spans="1:12" ht="60" x14ac:dyDescent="0.25">
      <c r="A111" s="8">
        <v>110</v>
      </c>
      <c r="B111" s="7">
        <f>'[1]Raw data by JKD'!B3450</f>
        <v>17062</v>
      </c>
      <c r="C111" s="5" t="str">
        <f>'[1]Raw data by JKD'!C3450&amp;" "&amp;'[1]Raw data by JKD'!D3450&amp;" "&amp;'[1]Raw data by JKD'!E3450&amp;" "&amp;'[1]Raw data by JKD'!F3450&amp;" "&amp;'[1]Raw data by JKD'!H3450</f>
        <v>Government Degree College Government Degree College  Chaukhutia Post- Chaukhutia 263656 CHAUKHUTIA 263656</v>
      </c>
      <c r="D111" s="5" t="s">
        <v>3</v>
      </c>
      <c r="E111" s="6">
        <v>1</v>
      </c>
      <c r="F111" s="5" t="s">
        <v>2</v>
      </c>
      <c r="G111" s="5" t="s">
        <v>1</v>
      </c>
      <c r="H111" s="3" t="str">
        <f>'[1]Raw data by JKD'!I3450&amp;" "&amp;'[1]Raw data by JKD'!O3450</f>
        <v>DR VIJAPAL MUND 919899383703</v>
      </c>
      <c r="I111" s="5" t="s">
        <v>0</v>
      </c>
      <c r="J111" s="4" t="str">
        <f>HYPERLINK("COUNSELLOR DETAIL\"&amp;17062&amp;".xlsx","Open")</f>
        <v>Open</v>
      </c>
      <c r="K111" s="3" t="str">
        <f>'[1]Raw data by JKD'!M3450</f>
        <v>BACHELOR  OF  ARTS</v>
      </c>
      <c r="L111" s="2">
        <v>354</v>
      </c>
    </row>
    <row r="112" spans="1:12" ht="75" x14ac:dyDescent="0.25">
      <c r="A112" s="8">
        <v>111</v>
      </c>
      <c r="B112" s="7">
        <f>'[1]Raw data by JKD'!B3475</f>
        <v>17063</v>
      </c>
      <c r="C112" s="5" t="str">
        <f>'[1]Raw data by JKD'!C3475&amp;" "&amp;'[1]Raw data by JKD'!D3475&amp;" "&amp;'[1]Raw data by JKD'!E3475&amp;" "&amp;'[1]Raw data by JKD'!F3475&amp;" "&amp;'[1]Raw data by JKD'!H3475</f>
        <v>Government Degree College GOVERNMENT DEGREE COLLERGE, GAIRSAIN  Gairsain, CHAMOLI 246428</v>
      </c>
      <c r="D112" s="5" t="s">
        <v>3</v>
      </c>
      <c r="E112" s="6">
        <v>1</v>
      </c>
      <c r="F112" s="5" t="s">
        <v>4</v>
      </c>
      <c r="G112" s="5" t="s">
        <v>1</v>
      </c>
      <c r="H112" s="3" t="str">
        <f>'[1]Raw data by JKD'!I3475&amp;" "&amp;'[1]Raw data by JKD'!O3475</f>
        <v>DR INDAR SINGH KOHALI 919639199684</v>
      </c>
      <c r="I112" s="5" t="s">
        <v>0</v>
      </c>
      <c r="J112" s="4" t="str">
        <f>HYPERLINK("COUNSELLOR DETAIL\"&amp;17063&amp;".xls","Open")</f>
        <v>Open</v>
      </c>
      <c r="K112" s="3" t="str">
        <f>'[1]Raw data by JKD'!M3475</f>
        <v>BACHELOR  OF  ARTS</v>
      </c>
      <c r="L112" s="2">
        <v>208</v>
      </c>
    </row>
    <row r="113" spans="1:12" ht="60" x14ac:dyDescent="0.25">
      <c r="A113" s="8">
        <v>112</v>
      </c>
      <c r="B113" s="7">
        <f>'[1]Raw data by JKD'!B3502</f>
        <v>17065</v>
      </c>
      <c r="C113" s="5" t="str">
        <f>'[1]Raw data by JKD'!C3502&amp;" "&amp;'[1]Raw data by JKD'!D3502&amp;" "&amp;'[1]Raw data by JKD'!E3502&amp;" "&amp;'[1]Raw data by JKD'!F3502&amp;" "&amp;'[1]Raw data by JKD'!H3502</f>
        <v>GOVT.DEGREE COLLEGE BHATROJKHAN GOVT.DEGREE COLLEGE BHATROJKHAN  BHATRAUJ KHAN 263646</v>
      </c>
      <c r="D113" s="5" t="s">
        <v>3</v>
      </c>
      <c r="E113" s="6">
        <v>1</v>
      </c>
      <c r="F113" s="5" t="s">
        <v>2</v>
      </c>
      <c r="G113" s="5" t="s">
        <v>1</v>
      </c>
      <c r="H113" s="3" t="str">
        <f>'[1]Raw data by JKD'!I3502&amp;" "&amp;'[1]Raw data by JKD'!O3502</f>
        <v>Dr. Rupa Yadav 918791344144</v>
      </c>
      <c r="I113" s="5" t="s">
        <v>0</v>
      </c>
      <c r="J113" s="4" t="str">
        <f>HYPERLINK("COUNSELLOR DETAIL\"&amp;17065&amp;".xlsx","Open")</f>
        <v>Open</v>
      </c>
      <c r="K113" s="3" t="str">
        <f>'[1]Raw data by JKD'!M3502</f>
        <v>BACHELOR  OF  ARTS</v>
      </c>
      <c r="L113" s="2">
        <v>90</v>
      </c>
    </row>
    <row r="114" spans="1:12" ht="75" x14ac:dyDescent="0.25">
      <c r="A114" s="8">
        <v>113</v>
      </c>
      <c r="B114" s="7">
        <f>'[1]Raw data by JKD'!B3523</f>
        <v>17066</v>
      </c>
      <c r="C114" s="5" t="str">
        <f>'[1]Raw data by JKD'!C3523&amp;" "&amp;'[1]Raw data by JKD'!D3523&amp;" "&amp;'[1]Raw data by JKD'!E3523&amp;" "&amp;'[1]Raw data by JKD'!F3523&amp;" "&amp;'[1]Raw data by JKD'!H3523</f>
        <v>GOVERNMENT P.G. COLLEGE , KUNIDHAR, MANILA, ALMORA MANILA, DISTRICT-ALMORA UTTARAKHAND, PIN CODE- 263667 TANGA 263667</v>
      </c>
      <c r="D114" s="5" t="s">
        <v>3</v>
      </c>
      <c r="E114" s="6">
        <v>1</v>
      </c>
      <c r="F114" s="5" t="s">
        <v>2</v>
      </c>
      <c r="G114" s="5" t="s">
        <v>1</v>
      </c>
      <c r="H114" s="3" t="str">
        <f>'[1]Raw data by JKD'!I3523&amp;" "&amp;'[1]Raw data by JKD'!O3523</f>
        <v>Dr. Kheela Koranga 917060984221</v>
      </c>
      <c r="I114" s="5" t="s">
        <v>0</v>
      </c>
      <c r="J114" s="4"/>
      <c r="K114" s="3" t="str">
        <f>'[1]Raw data by JKD'!M3523</f>
        <v>BACHELOR  OF  ARTS</v>
      </c>
      <c r="L114" s="2">
        <v>121</v>
      </c>
    </row>
    <row r="115" spans="1:12" ht="60" x14ac:dyDescent="0.25">
      <c r="A115" s="8">
        <v>114</v>
      </c>
      <c r="B115" s="7">
        <f>'[1]Raw data by JKD'!B3546</f>
        <v>17067</v>
      </c>
      <c r="C115" s="5" t="str">
        <f>'[1]Raw data by JKD'!C3546&amp;" "&amp;'[1]Raw data by JKD'!D3546&amp;" "&amp;'[1]Raw data by JKD'!E3546&amp;" "&amp;'[1]Raw data by JKD'!F3546&amp;" "&amp;'[1]Raw data by JKD'!H3546</f>
        <v>Government Post Graduate College, Siyalde (Almora) Siyalde District- Almora  ALMORA 263661</v>
      </c>
      <c r="D115" s="5" t="s">
        <v>3</v>
      </c>
      <c r="E115" s="6">
        <v>1</v>
      </c>
      <c r="F115" s="5" t="s">
        <v>2</v>
      </c>
      <c r="G115" s="5" t="s">
        <v>1</v>
      </c>
      <c r="H115" s="3" t="str">
        <f>'[1]Raw data by JKD'!I3546&amp;" "&amp;'[1]Raw data by JKD'!O3546</f>
        <v>Dr. Jagdeesh Chandra 919536278180</v>
      </c>
      <c r="I115" s="5" t="s">
        <v>0</v>
      </c>
      <c r="J115" s="4" t="str">
        <f>HYPERLINK("COUNSELLOR DETAIL\"&amp;17067&amp;".xlsx","Open")</f>
        <v>Open</v>
      </c>
      <c r="K115" s="3" t="str">
        <f>'[1]Raw data by JKD'!M3546</f>
        <v>BACHELOR  OF  ARTS</v>
      </c>
      <c r="L115" s="2">
        <v>124</v>
      </c>
    </row>
    <row r="116" spans="1:12" ht="75" x14ac:dyDescent="0.25">
      <c r="A116" s="8">
        <v>115</v>
      </c>
      <c r="B116" s="7">
        <f>'[1]Raw data by JKD'!B3566</f>
        <v>17068</v>
      </c>
      <c r="C116" s="5" t="str">
        <f>'[1]Raw data by JKD'!C3566&amp;" "&amp;'[1]Raw data by JKD'!D3566&amp;" "&amp;'[1]Raw data by JKD'!E3566&amp;" "&amp;'[1]Raw data by JKD'!F3566&amp;" "&amp;'[1]Raw data by JKD'!H3566</f>
        <v>Government Post Graduate College, Gopeshwar Gopeshwar, District- Chamoli  GOPESHWAR 246401</v>
      </c>
      <c r="D116" s="5" t="s">
        <v>3</v>
      </c>
      <c r="E116" s="6">
        <v>1</v>
      </c>
      <c r="F116" s="5" t="s">
        <v>14</v>
      </c>
      <c r="G116" s="5" t="s">
        <v>1</v>
      </c>
      <c r="H116" s="3" t="str">
        <f>'[1]Raw data by JKD'!I3566&amp;" "&amp;'[1]Raw data by JKD'!O3566</f>
        <v>Dr. Jagmohan Singh Negi 919411386678</v>
      </c>
      <c r="I116" s="5" t="s">
        <v>0</v>
      </c>
      <c r="J116" s="4" t="str">
        <f>HYPERLINK("COUNSELLOR DETAIL\"&amp;17068&amp;".xlsx","Open")</f>
        <v>Open</v>
      </c>
      <c r="K116" s="3" t="str">
        <f>'[1]Raw data by JKD'!M3566</f>
        <v>BACHELOR  OF  ARTS</v>
      </c>
      <c r="L116" s="2">
        <v>436</v>
      </c>
    </row>
    <row r="117" spans="1:12" ht="60" x14ac:dyDescent="0.25">
      <c r="A117" s="8">
        <v>116</v>
      </c>
      <c r="B117" s="7">
        <f>'[1]Raw data by JKD'!B3608</f>
        <v>17069</v>
      </c>
      <c r="C117" s="5" t="str">
        <f>'[1]Raw data by JKD'!C3608&amp;" "&amp;'[1]Raw data by JKD'!D3608&amp;" "&amp;'[1]Raw data by JKD'!E3608&amp;" "&amp;'[1]Raw data by JKD'!F3608&amp;" "&amp;'[1]Raw data by JKD'!H3608</f>
        <v>Soban Singh Jeena University Campus, Almora Almora Pin Code- 263601 ALMORA 263601</v>
      </c>
      <c r="D117" s="5" t="s">
        <v>3</v>
      </c>
      <c r="E117" s="6">
        <v>1</v>
      </c>
      <c r="F117" s="5" t="s">
        <v>2</v>
      </c>
      <c r="G117" s="5" t="s">
        <v>1</v>
      </c>
      <c r="H117" s="3" t="str">
        <f>'[1]Raw data by JKD'!I3608&amp;" "&amp;'[1]Raw data by JKD'!O3608</f>
        <v>Prof. P S Bisht 919412092013</v>
      </c>
      <c r="I117" s="5" t="s">
        <v>0</v>
      </c>
      <c r="J117" s="4"/>
      <c r="K117" s="3" t="str">
        <f>'[1]Raw data by JKD'!M3608</f>
        <v>BACHELOR  OF  ARTS</v>
      </c>
      <c r="L117" s="2">
        <v>1344</v>
      </c>
    </row>
    <row r="118" spans="1:12" ht="75" x14ac:dyDescent="0.25">
      <c r="A118" s="8">
        <v>117</v>
      </c>
      <c r="B118" s="7">
        <f>'[1]Raw data by JKD'!B3650</f>
        <v>17070</v>
      </c>
      <c r="C118" s="5" t="str">
        <f>'[1]Raw data by JKD'!C3650&amp;" "&amp;'[1]Raw data by JKD'!D3650&amp;" "&amp;'[1]Raw data by JKD'!E3650&amp;" "&amp;'[1]Raw data by JKD'!F3650&amp;" "&amp;'[1]Raw data by JKD'!H3650</f>
        <v>Shri Ram Singh Dhoni Government Degree College, Jainti (Almora) Jainti, District Almora Uttarakhand ALMORA 263626</v>
      </c>
      <c r="D118" s="5" t="s">
        <v>3</v>
      </c>
      <c r="E118" s="6">
        <v>1</v>
      </c>
      <c r="F118" s="5" t="s">
        <v>2</v>
      </c>
      <c r="G118" s="5" t="s">
        <v>1</v>
      </c>
      <c r="H118" s="3" t="str">
        <f>'[1]Raw data by JKD'!I3650&amp;" "&amp;'[1]Raw data by JKD'!O3650</f>
        <v>Smt. Hemlata Oli 917465907911</v>
      </c>
      <c r="I118" s="5" t="s">
        <v>13</v>
      </c>
      <c r="J118" s="4"/>
      <c r="K118" s="3" t="str">
        <f>'[1]Raw data by JKD'!M3650</f>
        <v>BACHELOR  OF  ARTS</v>
      </c>
      <c r="L118" s="9">
        <v>46</v>
      </c>
    </row>
    <row r="119" spans="1:12" ht="60" x14ac:dyDescent="0.25">
      <c r="A119" s="8">
        <v>118</v>
      </c>
      <c r="B119" s="7">
        <f>'[1]Raw data by JKD'!B3669</f>
        <v>17071</v>
      </c>
      <c r="C119" s="5" t="str">
        <f>'[1]Raw data by JKD'!C3669&amp;" "&amp;'[1]Raw data by JKD'!D3669&amp;" "&amp;'[1]Raw data by JKD'!E3669&amp;" "&amp;'[1]Raw data by JKD'!F3669&amp;" "&amp;'[1]Raw data by JKD'!H3669</f>
        <v>H S B Government Degree College, Someshwar (Almora) Someshwar, District Almora  SOMESHWAR 263637</v>
      </c>
      <c r="D119" s="5" t="s">
        <v>3</v>
      </c>
      <c r="E119" s="6">
        <v>1</v>
      </c>
      <c r="F119" s="5" t="s">
        <v>2</v>
      </c>
      <c r="G119" s="5" t="s">
        <v>1</v>
      </c>
      <c r="H119" s="3" t="str">
        <f>'[1]Raw data by JKD'!I3669&amp;" "&amp;'[1]Raw data by JKD'!O3669</f>
        <v>Dr. Amita Prakash 919412314814</v>
      </c>
      <c r="I119" s="5" t="s">
        <v>0</v>
      </c>
      <c r="J119" s="4"/>
      <c r="K119" s="3" t="str">
        <f>'[1]Raw data by JKD'!M3669</f>
        <v>BACHELOR  OF  ARTS</v>
      </c>
      <c r="L119" s="2">
        <v>147</v>
      </c>
    </row>
    <row r="120" spans="1:12" ht="75" x14ac:dyDescent="0.25">
      <c r="A120" s="8">
        <v>119</v>
      </c>
      <c r="B120" s="7">
        <f>'[1]Raw data by JKD'!B3699</f>
        <v>17072</v>
      </c>
      <c r="C120" s="5" t="str">
        <f>'[1]Raw data by JKD'!C3699&amp;" "&amp;'[1]Raw data by JKD'!D3699&amp;" "&amp;'[1]Raw data by JKD'!E3699&amp;" "&amp;'[1]Raw data by JKD'!F3699&amp;" "&amp;'[1]Raw data by JKD'!H3699</f>
        <v>Government Degree College, Nandasain (Chamoli) Nandasain, Post office Malai, District Chamoli Pin Code-246487 CHAMOLI 246487</v>
      </c>
      <c r="D120" s="5" t="s">
        <v>3</v>
      </c>
      <c r="E120" s="6">
        <v>1</v>
      </c>
      <c r="F120" s="5" t="s">
        <v>4</v>
      </c>
      <c r="G120" s="5" t="s">
        <v>1</v>
      </c>
      <c r="H120" s="3" t="str">
        <f>'[1]Raw data by JKD'!I3699&amp;" "&amp;'[1]Raw data by JKD'!O3699</f>
        <v>Dr. Neetu Dutt Nautiyal 919548894611</v>
      </c>
      <c r="I120" s="5" t="s">
        <v>0</v>
      </c>
      <c r="J120" s="4" t="str">
        <f>HYPERLINK("COUNSELLOR DETAIL\"&amp;17072&amp;".xlsx","Open")</f>
        <v>Open</v>
      </c>
      <c r="K120" s="3" t="str">
        <f>'[1]Raw data by JKD'!M3699</f>
        <v>BACHELOR  OF  ARTS</v>
      </c>
      <c r="L120" s="2">
        <v>36</v>
      </c>
    </row>
    <row r="121" spans="1:12" ht="60" x14ac:dyDescent="0.25">
      <c r="A121" s="8">
        <v>120</v>
      </c>
      <c r="B121" s="7">
        <f>'[1]Raw data by JKD'!B3720</f>
        <v>17073</v>
      </c>
      <c r="C121" s="5" t="str">
        <f>'[1]Raw data by JKD'!C3720&amp;" "&amp;'[1]Raw data by JKD'!D3720&amp;" "&amp;'[1]Raw data by JKD'!E3720&amp;" "&amp;'[1]Raw data by JKD'!F3720&amp;" "&amp;'[1]Raw data by JKD'!H3720</f>
        <v>Government Degree College, Gururabanj (Almora) Gururabanj, Tehsil Bhanoli District-Almora Pin code-263623 ALMORA 263623</v>
      </c>
      <c r="D121" s="5" t="s">
        <v>3</v>
      </c>
      <c r="E121" s="6">
        <v>1</v>
      </c>
      <c r="F121" s="5" t="s">
        <v>2</v>
      </c>
      <c r="G121" s="5" t="s">
        <v>1</v>
      </c>
      <c r="H121" s="3" t="str">
        <f>'[1]Raw data by JKD'!I3720&amp;" "&amp;'[1]Raw data by JKD'!O3720</f>
        <v>Dr. Manju Chandra 919410309610</v>
      </c>
      <c r="I121" s="5" t="s">
        <v>0</v>
      </c>
      <c r="J121" s="4"/>
      <c r="K121" s="3" t="str">
        <f>'[1]Raw data by JKD'!M3720</f>
        <v>BACHELOR  OF  ARTS</v>
      </c>
      <c r="L121" s="2">
        <v>26</v>
      </c>
    </row>
    <row r="122" spans="1:12" ht="60" x14ac:dyDescent="0.25">
      <c r="A122" s="8">
        <v>121</v>
      </c>
      <c r="B122" s="7">
        <f>'[1]Raw data by JKD'!B3741</f>
        <v>17074</v>
      </c>
      <c r="C122" s="5" t="str">
        <f>'[1]Raw data by JKD'!C3741&amp;" "&amp;'[1]Raw data by JKD'!D3741&amp;" "&amp;'[1]Raw data by JKD'!E3741&amp;" "&amp;'[1]Raw data by JKD'!F3741&amp;" "&amp;'[1]Raw data by JKD'!H3741</f>
        <v>Government Degree College, Masi (Almora) Village &amp; Post Masi District Almora  ALMORA 263658</v>
      </c>
      <c r="D122" s="5" t="s">
        <v>3</v>
      </c>
      <c r="E122" s="6">
        <v>1</v>
      </c>
      <c r="F122" s="5" t="s">
        <v>2</v>
      </c>
      <c r="G122" s="5" t="s">
        <v>1</v>
      </c>
      <c r="H122" s="3" t="str">
        <f>'[1]Raw data by JKD'!I3741&amp;" "&amp;'[1]Raw data by JKD'!O3741</f>
        <v>Dr. Sanjeev Kumar 919917342327</v>
      </c>
      <c r="I122" s="5" t="s">
        <v>0</v>
      </c>
      <c r="J122" s="4"/>
      <c r="K122" s="3" t="str">
        <f>'[1]Raw data by JKD'!M3741</f>
        <v>BACHELOR  OF  ARTS</v>
      </c>
      <c r="L122" s="2">
        <v>25</v>
      </c>
    </row>
    <row r="123" spans="1:12" ht="75" x14ac:dyDescent="0.25">
      <c r="A123" s="8">
        <v>122</v>
      </c>
      <c r="B123" s="7">
        <f>'[1]Raw data by JKD'!B3761</f>
        <v>17075</v>
      </c>
      <c r="C123" s="5" t="str">
        <f>'[1]Raw data by JKD'!C3761&amp;" "&amp;'[1]Raw data by JKD'!D3761&amp;" "&amp;'[1]Raw data by JKD'!E3761&amp;" "&amp;'[1]Raw data by JKD'!F3761&amp;" "&amp;'[1]Raw data by JKD'!H3761</f>
        <v>Government Post Graduate College, Joshimath Joshimath, Post office Joshimath District Chamoli Uttarakhand JOSHIMATH 246443</v>
      </c>
      <c r="D123" s="5" t="s">
        <v>3</v>
      </c>
      <c r="E123" s="6">
        <v>1</v>
      </c>
      <c r="F123" s="5" t="s">
        <v>4</v>
      </c>
      <c r="G123" s="5" t="s">
        <v>1</v>
      </c>
      <c r="H123" s="3" t="str">
        <f>'[1]Raw data by JKD'!I3761&amp;" "&amp;'[1]Raw data by JKD'!O3761</f>
        <v>Shri Nandan Singh Rawat 917817842428</v>
      </c>
      <c r="I123" s="10" t="s">
        <v>12</v>
      </c>
      <c r="J123" s="4" t="str">
        <f>HYPERLINK("COUNSELLOR DETAIL\"&amp;17075&amp;".xlsx","Open")</f>
        <v>Open</v>
      </c>
      <c r="K123" s="3" t="str">
        <f>'[1]Raw data by JKD'!M3761</f>
        <v>BACHELOR  OF  ARTS</v>
      </c>
      <c r="L123" s="9">
        <v>40</v>
      </c>
    </row>
    <row r="124" spans="1:12" ht="75" x14ac:dyDescent="0.25">
      <c r="A124" s="8">
        <v>123</v>
      </c>
      <c r="B124" s="7">
        <f>'[1]Raw data by JKD'!B3786</f>
        <v>17076</v>
      </c>
      <c r="C124" s="5" t="str">
        <f>'[1]Raw data by JKD'!C3786&amp;" "&amp;'[1]Raw data by JKD'!D3786&amp;" "&amp;'[1]Raw data by JKD'!E3786&amp;" "&amp;'[1]Raw data by JKD'!F3786&amp;" "&amp;'[1]Raw data by JKD'!H3786</f>
        <v>Government Degree College, Shitlakhet (Almora) Shitlakhet District Almora ALMORA 263678</v>
      </c>
      <c r="D124" s="5" t="s">
        <v>3</v>
      </c>
      <c r="E124" s="6">
        <v>1</v>
      </c>
      <c r="F124" s="5" t="s">
        <v>2</v>
      </c>
      <c r="G124" s="5" t="s">
        <v>1</v>
      </c>
      <c r="H124" s="3" t="str">
        <f>'[1]Raw data by JKD'!I3786&amp;" "&amp;'[1]Raw data by JKD'!O3786</f>
        <v>Dr. Vasundhara Laspal 919760327021</v>
      </c>
      <c r="I124" s="5" t="s">
        <v>0</v>
      </c>
      <c r="J124" s="4"/>
      <c r="K124" s="3" t="str">
        <f>'[1]Raw data by JKD'!M3786</f>
        <v>BACHELOR  OF  ARTS</v>
      </c>
      <c r="L124" s="13">
        <v>3</v>
      </c>
    </row>
    <row r="125" spans="1:12" ht="75" x14ac:dyDescent="0.25">
      <c r="A125" s="8">
        <v>124</v>
      </c>
      <c r="B125" s="12">
        <v>17077</v>
      </c>
      <c r="C125" s="3" t="s">
        <v>11</v>
      </c>
      <c r="D125" s="3" t="s">
        <v>3</v>
      </c>
      <c r="E125" s="11">
        <v>1</v>
      </c>
      <c r="F125" s="10" t="s">
        <v>10</v>
      </c>
      <c r="G125" s="3" t="s">
        <v>9</v>
      </c>
      <c r="H125" s="3" t="s">
        <v>8</v>
      </c>
      <c r="I125" s="3" t="s">
        <v>5</v>
      </c>
      <c r="J125" s="4" t="s">
        <v>7</v>
      </c>
      <c r="K125" s="3"/>
      <c r="L125" s="2">
        <v>17</v>
      </c>
    </row>
    <row r="126" spans="1:12" ht="75" x14ac:dyDescent="0.25">
      <c r="A126" s="8">
        <v>125</v>
      </c>
      <c r="B126" s="7">
        <f>'[1]Raw data by JKD'!B3808</f>
        <v>18002</v>
      </c>
      <c r="C126" s="5" t="str">
        <f>'[1]Raw data by JKD'!C3808&amp;" "&amp;'[1]Raw data by JKD'!D3808&amp;" "&amp;'[1]Raw data by JKD'!E3808&amp;" "&amp;'[1]Raw data by JKD'!F3808&amp;" "&amp;'[1]Raw data by JKD'!H3808</f>
        <v>SOBAN SINGH JEENA UNIVERSITY LSM CAMPUS,PITHORAGARH SOBAN SINGH JEENA UNIVERSITY LSM CAMPUS,PITHORAGARH  PITHORAGARH 262502</v>
      </c>
      <c r="D126" s="5" t="s">
        <v>3</v>
      </c>
      <c r="E126" s="6">
        <v>1</v>
      </c>
      <c r="F126" s="5" t="s">
        <v>2</v>
      </c>
      <c r="G126" s="5" t="s">
        <v>1</v>
      </c>
      <c r="H126" s="5" t="str">
        <f>'[1]Raw data by JKD'!I3808&amp;" "&amp;'[1]Raw data by JKD'!O3808</f>
        <v>Dr. Kamlesh Kumar Bhakuni 919412977698</v>
      </c>
      <c r="I126" s="5" t="s">
        <v>0</v>
      </c>
      <c r="J126" s="4" t="str">
        <f>HYPERLINK("COUNSELLOR DETAIL\"&amp;18002&amp;".xlsx","Open")</f>
        <v>Open</v>
      </c>
      <c r="K126" s="3" t="str">
        <f>'[1]Raw data by JKD'!M3808</f>
        <v>BACHELOR  OF  ARTS</v>
      </c>
      <c r="L126" s="2">
        <v>469</v>
      </c>
    </row>
    <row r="127" spans="1:12" ht="60" x14ac:dyDescent="0.25">
      <c r="A127" s="8">
        <v>126</v>
      </c>
      <c r="B127" s="7">
        <f>'[1]Raw data by JKD'!B3858</f>
        <v>18004</v>
      </c>
      <c r="C127" s="5" t="str">
        <f>'[1]Raw data by JKD'!C3858&amp;" "&amp;'[1]Raw data by JKD'!D3858&amp;" "&amp;'[1]Raw data by JKD'!E3858&amp;" "&amp;'[1]Raw data by JKD'!F3858&amp;" "&amp;'[1]Raw data by JKD'!H3858</f>
        <v>Government  P.G. College Govt. P.G. College, NarayanNagar Pithoragarh  NARAYAN NAGAR 262550</v>
      </c>
      <c r="D127" s="5" t="s">
        <v>3</v>
      </c>
      <c r="E127" s="6">
        <v>1</v>
      </c>
      <c r="F127" s="5" t="s">
        <v>2</v>
      </c>
      <c r="G127" s="5" t="s">
        <v>1</v>
      </c>
      <c r="H127" s="5" t="str">
        <f>'[1]Raw data by JKD'!I3858&amp;" "&amp;'[1]Raw data by JKD'!O3858</f>
        <v>Dr. Shikhar Pandey 917895600179</v>
      </c>
      <c r="I127" s="5" t="s">
        <v>0</v>
      </c>
      <c r="J127" s="4" t="str">
        <f>HYPERLINK("COUNSELLOR DETAIL\"&amp;18004&amp;".xlsx","Open")</f>
        <v>Open</v>
      </c>
      <c r="K127" s="3" t="str">
        <f>'[1]Raw data by JKD'!M3858</f>
        <v>BACHELOR  OF  ARTS</v>
      </c>
      <c r="L127" s="2">
        <v>46</v>
      </c>
    </row>
    <row r="128" spans="1:12" ht="45" x14ac:dyDescent="0.25">
      <c r="A128" s="8">
        <v>127</v>
      </c>
      <c r="B128" s="7">
        <f>'[1]Raw data by JKD'!B3876</f>
        <v>18011</v>
      </c>
      <c r="C128" s="5" t="str">
        <f>'[1]Raw data by JKD'!C3876&amp;" "&amp;'[1]Raw data by JKD'!D3876&amp;" "&amp;'[1]Raw data by JKD'!E3876&amp;" "&amp;'[1]Raw data by JKD'!F3876&amp;" "&amp;'[1]Raw data by JKD'!H3876</f>
        <v>Government  P.G. College Vill.- Chori, Lohaghat  LOHAGHAT 262524</v>
      </c>
      <c r="D128" s="5" t="s">
        <v>3</v>
      </c>
      <c r="E128" s="6">
        <v>1</v>
      </c>
      <c r="F128" s="5" t="s">
        <v>2</v>
      </c>
      <c r="G128" s="5" t="s">
        <v>1</v>
      </c>
      <c r="H128" s="5" t="str">
        <f>'[1]Raw data by JKD'!I3876&amp;" "&amp;'[1]Raw data by JKD'!O3876</f>
        <v>Dr. S P Singh 919720385950</v>
      </c>
      <c r="I128" s="5" t="s">
        <v>0</v>
      </c>
      <c r="J128" s="4" t="str">
        <f>HYPERLINK("COUNSELLOR DETAIL\"&amp;18011&amp;".xlsx","Open")</f>
        <v>Open</v>
      </c>
      <c r="K128" s="3" t="str">
        <f>'[1]Raw data by JKD'!M3876</f>
        <v>BACHELOR  OF  ARTS</v>
      </c>
      <c r="L128" s="2">
        <v>408</v>
      </c>
    </row>
    <row r="129" spans="1:12" ht="75" x14ac:dyDescent="0.25">
      <c r="A129" s="8">
        <v>128</v>
      </c>
      <c r="B129" s="7">
        <f>'[1]Raw data by JKD'!B3916</f>
        <v>18029</v>
      </c>
      <c r="C129" s="5" t="str">
        <f>'[1]Raw data by JKD'!C3916&amp;" "&amp;'[1]Raw data by JKD'!D3916&amp;" "&amp;'[1]Raw data by JKD'!E3916&amp;" "&amp;'[1]Raw data by JKD'!F3916&amp;" "&amp;'[1]Raw data by JKD'!H3916</f>
        <v>Soban Singh Jeena University Campus,Champawat Champawat  CHAMPAWAT 262523</v>
      </c>
      <c r="D129" s="5" t="s">
        <v>3</v>
      </c>
      <c r="E129" s="6">
        <v>1</v>
      </c>
      <c r="F129" s="5" t="s">
        <v>2</v>
      </c>
      <c r="G129" s="5" t="s">
        <v>1</v>
      </c>
      <c r="H129" s="5" t="str">
        <f>'[1]Raw data by JKD'!I3916&amp;" "&amp;'[1]Raw data by JKD'!O3916</f>
        <v>Dr. Ravi Shankar Joshi 919045951085</v>
      </c>
      <c r="I129" s="5" t="s">
        <v>0</v>
      </c>
      <c r="J129" s="4" t="str">
        <f>HYPERLINK("COUNSELLOR DETAIL\"&amp;18029&amp;".xlsx","Open")</f>
        <v>Open</v>
      </c>
      <c r="K129" s="3" t="str">
        <f>'[1]Raw data by JKD'!M3916</f>
        <v>BACHELOR  OF  ARTS</v>
      </c>
      <c r="L129" s="2">
        <v>163</v>
      </c>
    </row>
    <row r="130" spans="1:12" ht="75" x14ac:dyDescent="0.25">
      <c r="A130" s="8">
        <v>129</v>
      </c>
      <c r="B130" s="7">
        <f>'[1]Raw data by JKD'!B3955</f>
        <v>18031</v>
      </c>
      <c r="C130" s="5" t="str">
        <f>'[1]Raw data by JKD'!C3955&amp;" "&amp;'[1]Raw data by JKD'!D3955&amp;" "&amp;'[1]Raw data by JKD'!E3955&amp;" "&amp;'[1]Raw data by JKD'!F3955&amp;" "&amp;'[1]Raw data by JKD'!H3955</f>
        <v>Government Degree College Government Degree College  baluwakote Dharchula BALUAKOTE, PITHORAGARH 262576</v>
      </c>
      <c r="D130" s="5" t="s">
        <v>3</v>
      </c>
      <c r="E130" s="6">
        <v>1</v>
      </c>
      <c r="F130" s="5" t="s">
        <v>2</v>
      </c>
      <c r="G130" s="5" t="s">
        <v>1</v>
      </c>
      <c r="H130" s="5" t="str">
        <f>'[1]Raw data by JKD'!I3955&amp;" "&amp;'[1]Raw data by JKD'!O3955</f>
        <v>Dr. Atul Chand 917752895277</v>
      </c>
      <c r="I130" s="5" t="s">
        <v>0</v>
      </c>
      <c r="J130" s="4"/>
      <c r="K130" s="3" t="str">
        <f>'[1]Raw data by JKD'!M3955</f>
        <v>BACHELOR  OF  ARTS</v>
      </c>
      <c r="L130" s="2">
        <v>70</v>
      </c>
    </row>
    <row r="131" spans="1:12" ht="60" x14ac:dyDescent="0.25">
      <c r="A131" s="8">
        <v>130</v>
      </c>
      <c r="B131" s="7">
        <f>'[1]Raw data by JKD'!B3993</f>
        <v>18032</v>
      </c>
      <c r="C131" s="5" t="str">
        <f>'[1]Raw data by JKD'!C3993&amp;" "&amp;'[1]Raw data by JKD'!D3993&amp;" "&amp;'[1]Raw data by JKD'!E3993&amp;" "&amp;'[1]Raw data by JKD'!F3993&amp;" "&amp;'[1]Raw data by JKD'!H3993</f>
        <v>Government Degree College Government Degree College BERINAG  BERINAG 262531</v>
      </c>
      <c r="D131" s="5" t="s">
        <v>3</v>
      </c>
      <c r="E131" s="6">
        <v>1</v>
      </c>
      <c r="F131" s="5" t="s">
        <v>2</v>
      </c>
      <c r="G131" s="5" t="s">
        <v>1</v>
      </c>
      <c r="H131" s="5" t="str">
        <f>'[1]Raw data by JKD'!I3993&amp;" "&amp;'[1]Raw data by JKD'!O3993</f>
        <v>Dr. Lalit Singh 919634489992</v>
      </c>
      <c r="I131" s="5" t="s">
        <v>0</v>
      </c>
      <c r="J131" s="4" t="str">
        <f>HYPERLINK("COUNSELLOR DETAIL\"&amp;18032&amp;".xlsx","Open")</f>
        <v>Open</v>
      </c>
      <c r="K131" s="3" t="str">
        <f>'[1]Raw data by JKD'!M3993</f>
        <v>BACHELOR  OF  ARTS</v>
      </c>
      <c r="L131" s="2">
        <v>225</v>
      </c>
    </row>
    <row r="132" spans="1:12" ht="75" x14ac:dyDescent="0.25">
      <c r="A132" s="8">
        <v>131</v>
      </c>
      <c r="B132" s="7">
        <f>'[1]Raw data by JKD'!B4036</f>
        <v>18033</v>
      </c>
      <c r="C132" s="5" t="str">
        <f>'[1]Raw data by JKD'!C4036&amp;" "&amp;'[1]Raw data by JKD'!D4036&amp;" "&amp;'[1]Raw data by JKD'!E4036&amp;" "&amp;'[1]Raw data by JKD'!F4036&amp;" "&amp;'[1]Raw data by JKD'!H4036</f>
        <v>Government Degree College Government Degree College Gangolihat  GANGOLIHAT 262522</v>
      </c>
      <c r="D132" s="5" t="s">
        <v>3</v>
      </c>
      <c r="E132" s="6">
        <v>1</v>
      </c>
      <c r="F132" s="5" t="s">
        <v>2</v>
      </c>
      <c r="G132" s="5" t="s">
        <v>1</v>
      </c>
      <c r="H132" s="5" t="str">
        <f>'[1]Raw data by JKD'!I4036&amp;" "&amp;'[1]Raw data by JKD'!O4036</f>
        <v>Dr. Manoj Kumar Tamta 917055556556</v>
      </c>
      <c r="I132" s="5" t="s">
        <v>0</v>
      </c>
      <c r="J132" s="4" t="str">
        <f>HYPERLINK("COUNSELLOR DETAIL\"&amp;18033&amp;".xlsx","Open")</f>
        <v>Open</v>
      </c>
      <c r="K132" s="3" t="str">
        <f>'[1]Raw data by JKD'!M4036</f>
        <v>BACHELOR  OF  ARTS</v>
      </c>
      <c r="L132" s="2">
        <v>110</v>
      </c>
    </row>
    <row r="133" spans="1:12" ht="60" x14ac:dyDescent="0.25">
      <c r="A133" s="8">
        <v>132</v>
      </c>
      <c r="B133" s="7">
        <f>'[1]Raw data by JKD'!B4053</f>
        <v>18035</v>
      </c>
      <c r="C133" s="5" t="str">
        <f>'[1]Raw data by JKD'!C4053&amp;" "&amp;'[1]Raw data by JKD'!D4053&amp;" "&amp;'[1]Raw data by JKD'!E4053&amp;" "&amp;'[1]Raw data by JKD'!F4053&amp;" "&amp;'[1]Raw data by JKD'!H4053</f>
        <v>GOVT.DEGREE COLLEGE GANAI GANGOLI GOVT.DEGREE COLLEGE GANAI GANGOLI  GANAI GANGOLI 262532</v>
      </c>
      <c r="D133" s="5" t="s">
        <v>3</v>
      </c>
      <c r="E133" s="6">
        <v>1</v>
      </c>
      <c r="F133" s="5" t="s">
        <v>2</v>
      </c>
      <c r="G133" s="5" t="s">
        <v>1</v>
      </c>
      <c r="H133" s="5" t="str">
        <f>'[1]Raw data by JKD'!I4053&amp;" "&amp;'[1]Raw data by JKD'!O4053</f>
        <v>Dr. Deepti Bisht 918449917577</v>
      </c>
      <c r="I133" s="5" t="s">
        <v>0</v>
      </c>
      <c r="J133" s="4" t="str">
        <f>HYPERLINK("COUNSELLOR DETAIL\"&amp;18035&amp;".xlsx","Open")</f>
        <v>Open</v>
      </c>
      <c r="K133" s="3" t="str">
        <f>'[1]Raw data by JKD'!M4053</f>
        <v>BACHELOR  OF  ARTS</v>
      </c>
      <c r="L133" s="2">
        <v>76</v>
      </c>
    </row>
    <row r="134" spans="1:12" ht="60" x14ac:dyDescent="0.25">
      <c r="A134" s="8">
        <v>133</v>
      </c>
      <c r="B134" s="7">
        <f>'[1]Raw data by JKD'!B4081</f>
        <v>18036</v>
      </c>
      <c r="C134" s="5" t="str">
        <f>'[1]Raw data by JKD'!C4081&amp;" "&amp;'[1]Raw data by JKD'!D4081&amp;" "&amp;'[1]Raw data by JKD'!E4081&amp;" "&amp;'[1]Raw data by JKD'!F4081&amp;" "&amp;'[1]Raw data by JKD'!H4081</f>
        <v>GOVT. DEGREE COLLEGE  MUWANI GOVT. DEGREE COLLEGE  MUWANI  MUWANI, PITHORAGARH 262572</v>
      </c>
      <c r="D134" s="5" t="s">
        <v>3</v>
      </c>
      <c r="E134" s="6">
        <v>1</v>
      </c>
      <c r="F134" s="5" t="s">
        <v>2</v>
      </c>
      <c r="G134" s="5" t="s">
        <v>1</v>
      </c>
      <c r="H134" s="5" t="str">
        <f>'[1]Raw data by JKD'!I4081&amp;" "&amp;'[1]Raw data by JKD'!O4081</f>
        <v>Dr. Sudheer Kumar 919897983642</v>
      </c>
      <c r="I134" s="5" t="s">
        <v>0</v>
      </c>
      <c r="J134" s="4" t="str">
        <f>HYPERLINK("COUNSELLOR DETAIL\"&amp;18036&amp;".xlsx","Open")</f>
        <v>Open</v>
      </c>
      <c r="K134" s="3" t="str">
        <f>'[1]Raw data by JKD'!M4081</f>
        <v>BACHELOR  OF  ARTS</v>
      </c>
      <c r="L134" s="2">
        <v>54</v>
      </c>
    </row>
    <row r="135" spans="1:12" ht="75" x14ac:dyDescent="0.25">
      <c r="A135" s="8">
        <v>134</v>
      </c>
      <c r="B135" s="7">
        <f>'[1]Raw data by JKD'!B4108</f>
        <v>18037</v>
      </c>
      <c r="C135" s="5" t="str">
        <f>'[1]Raw data by JKD'!C4108&amp;" "&amp;'[1]Raw data by JKD'!D4108&amp;" "&amp;'[1]Raw data by JKD'!E4108&amp;" "&amp;'[1]Raw data by JKD'!F4108&amp;" "&amp;'[1]Raw data by JKD'!H4108</f>
        <v>GOVT. DEGREE COLLEGE AMORI GOVT. DEGREE COLLEGE AMORI DISTT- CHAMPAWAT AMORI DISTT- CHAMPAWAT AMORI 263153</v>
      </c>
      <c r="D135" s="5" t="s">
        <v>3</v>
      </c>
      <c r="E135" s="6">
        <v>1</v>
      </c>
      <c r="F135" s="5" t="s">
        <v>2</v>
      </c>
      <c r="G135" s="5" t="s">
        <v>1</v>
      </c>
      <c r="H135" s="5" t="str">
        <f>'[1]Raw data by JKD'!I4108&amp;" "&amp;'[1]Raw data by JKD'!O4108</f>
        <v>Dr. Dinesh Kumar Gupta 919453770341</v>
      </c>
      <c r="I135" s="5" t="s">
        <v>0</v>
      </c>
      <c r="J135" s="4" t="str">
        <f>HYPERLINK("COUNSELLOR DETAIL\"&amp;18037&amp;".xlsx","Open")</f>
        <v>Open</v>
      </c>
      <c r="K135" s="3" t="str">
        <f>'[1]Raw data by JKD'!M4108</f>
        <v>BACHELOR  OF  ARTS</v>
      </c>
      <c r="L135" s="2">
        <v>17</v>
      </c>
    </row>
    <row r="136" spans="1:12" ht="60" x14ac:dyDescent="0.25">
      <c r="A136" s="8">
        <v>135</v>
      </c>
      <c r="B136" s="7">
        <f>'[1]Raw data by JKD'!B4139</f>
        <v>18038</v>
      </c>
      <c r="C136" s="5" t="str">
        <f>'[1]Raw data by JKD'!C4139&amp;" "&amp;'[1]Raw data by JKD'!D4139&amp;" "&amp;'[1]Raw data by JKD'!E4139&amp;" "&amp;'[1]Raw data by JKD'!F4139&amp;" "&amp;'[1]Raw data by JKD'!H4139</f>
        <v>Government Degree College, Munsyari (Pithoragarh) Munsyari District- Pithoragarh  PITHORAGARH 262554</v>
      </c>
      <c r="D136" s="5" t="s">
        <v>3</v>
      </c>
      <c r="E136" s="6">
        <v>1</v>
      </c>
      <c r="F136" s="5" t="s">
        <v>2</v>
      </c>
      <c r="G136" s="5" t="s">
        <v>1</v>
      </c>
      <c r="H136" s="5" t="str">
        <f>'[1]Raw data by JKD'!I4139&amp;" "&amp;'[1]Raw data by JKD'!O4139</f>
        <v>Dr. Rahul Pandey 919451263767</v>
      </c>
      <c r="I136" s="5" t="s">
        <v>0</v>
      </c>
      <c r="J136" s="4" t="str">
        <f>HYPERLINK("COUNSELLOR DETAIL\"&amp;18038&amp;".xlsx","Open")</f>
        <v>Open</v>
      </c>
      <c r="K136" s="3" t="str">
        <f>'[1]Raw data by JKD'!M4139</f>
        <v>BACHELOR  OF  ARTS</v>
      </c>
      <c r="L136" s="2">
        <v>35</v>
      </c>
    </row>
    <row r="137" spans="1:12" ht="105" x14ac:dyDescent="0.25">
      <c r="A137" s="8">
        <v>136</v>
      </c>
      <c r="B137" s="7">
        <f>'[1]Raw data by JKD'!B4171</f>
        <v>18039</v>
      </c>
      <c r="C137" s="5" t="str">
        <f>'[1]Raw data by JKD'!C4171&amp;" "&amp;'[1]Raw data by JKD'!D4171&amp;" "&amp;'[1]Raw data by JKD'!E4171&amp;" "&amp;'[1]Raw data by JKD'!F4171&amp;" "&amp;'[1]Raw data by JKD'!H4171</f>
        <v>SHAHEED NANDAN SINGH CHAMYAL GOVERNMENT MODEL DEGREE COLLEGE, DEVIDHURA (CHAMPAWAT) VILLAGE-KANVAD, POST- DEVIDHURA DISTRICT- CHAMPAWAT CHAMPAWAT 262580</v>
      </c>
      <c r="D137" s="5" t="s">
        <v>3</v>
      </c>
      <c r="E137" s="6">
        <v>1</v>
      </c>
      <c r="F137" s="5" t="s">
        <v>2</v>
      </c>
      <c r="G137" s="5" t="s">
        <v>1</v>
      </c>
      <c r="H137" s="5" t="str">
        <f>'[1]Raw data by JKD'!I4171&amp;" "&amp;'[1]Raw data by JKD'!O4171</f>
        <v>Dr. Kiran Bali 919837755643</v>
      </c>
      <c r="I137" s="5" t="s">
        <v>0</v>
      </c>
      <c r="J137" s="4" t="str">
        <f>HYPERLINK("COUNSELLOR DETAIL\"&amp;18039&amp;".xlsx","Open")</f>
        <v>Open</v>
      </c>
      <c r="K137" s="3" t="str">
        <f>'[1]Raw data by JKD'!M4171</f>
        <v>BACHELOR  OF  ARTS</v>
      </c>
      <c r="L137" s="2">
        <v>28</v>
      </c>
    </row>
    <row r="138" spans="1:12" ht="75" x14ac:dyDescent="0.25">
      <c r="A138" s="8">
        <v>137</v>
      </c>
      <c r="B138" s="7">
        <f>'[1]Raw data by JKD'!B4201</f>
        <v>18040</v>
      </c>
      <c r="C138" s="5" t="str">
        <f>'[1]Raw data by JKD'!C4201&amp;" "&amp;'[1]Raw data by JKD'!D4201&amp;" "&amp;'[1]Raw data by JKD'!E4201&amp;" "&amp;'[1]Raw data by JKD'!F4201&amp;" "&amp;'[1]Raw data by JKD'!H4201</f>
        <v>Government Degree College, Pati Village Jairoli, Pati District Champawat  CHAMPAWAT 262561</v>
      </c>
      <c r="D138" s="5" t="s">
        <v>3</v>
      </c>
      <c r="E138" s="6">
        <v>1</v>
      </c>
      <c r="F138" s="5" t="s">
        <v>2</v>
      </c>
      <c r="G138" s="5" t="s">
        <v>1</v>
      </c>
      <c r="H138" s="5" t="str">
        <f>'[1]Raw data by JKD'!I4201&amp;" "&amp;'[1]Raw data by JKD'!O4201</f>
        <v>Dr. Dharmveer Singh 919411842408</v>
      </c>
      <c r="I138" s="5" t="s">
        <v>0</v>
      </c>
      <c r="J138" s="4" t="str">
        <f>HYPERLINK("COUNSELLOR DETAIL\"&amp;18040&amp;".xlsx","Open")</f>
        <v>Open</v>
      </c>
      <c r="K138" s="3" t="str">
        <f>'[1]Raw data by JKD'!M4201</f>
        <v>BACHELOR  OF  ARTS</v>
      </c>
      <c r="L138" s="2">
        <v>22</v>
      </c>
    </row>
    <row r="139" spans="1:12" ht="60" x14ac:dyDescent="0.25">
      <c r="A139" s="8">
        <v>138</v>
      </c>
      <c r="B139" s="7">
        <f>'[1]Raw data by JKD'!B4225</f>
        <v>18041</v>
      </c>
      <c r="C139" s="5" t="str">
        <f>'[1]Raw data by JKD'!C4225&amp;" "&amp;'[1]Raw data by JKD'!D4225&amp;" "&amp;'[1]Raw data by JKD'!E4225&amp;" "&amp;'[1]Raw data by JKD'!F4225&amp;" "&amp;'[1]Raw data by JKD'!H4225</f>
        <v>Manas College of Science Technology &amp; Management, Pithoragarh Manas Vihar Near Diber  PITHORAGARH 262501</v>
      </c>
      <c r="D139" s="5" t="s">
        <v>3</v>
      </c>
      <c r="E139" s="6">
        <v>1</v>
      </c>
      <c r="F139" s="5" t="s">
        <v>2</v>
      </c>
      <c r="G139" s="5" t="s">
        <v>6</v>
      </c>
      <c r="H139" s="5" t="str">
        <f>'[1]Raw data by JKD'!I4225&amp;" "&amp;'[1]Raw data by JKD'!O4225</f>
        <v>Akanksha Pant 919407510740</v>
      </c>
      <c r="I139" s="5" t="s">
        <v>5</v>
      </c>
      <c r="J139" s="4"/>
      <c r="K139" s="3" t="str">
        <f>'[1]Raw data by JKD'!M4225</f>
        <v>Bachelor  of  Computer Applications</v>
      </c>
      <c r="L139" s="9">
        <v>2</v>
      </c>
    </row>
    <row r="140" spans="1:12" ht="60" x14ac:dyDescent="0.25">
      <c r="A140" s="8">
        <v>139</v>
      </c>
      <c r="B140" s="7">
        <f>'[1]Raw data by JKD'!B4239</f>
        <v>19001</v>
      </c>
      <c r="C140" s="5" t="str">
        <f>'[1]Raw data by JKD'!C4239&amp;" "&amp;'[1]Raw data by JKD'!D4239&amp;" "&amp;'[1]Raw data by JKD'!E4239&amp;" "&amp;'[1]Raw data by JKD'!F4239&amp;" "&amp;'[1]Raw data by JKD'!H4239</f>
        <v>PT. BADRIDUTT PANDEY CAMPUS, BAGESHWAR Bageshwar  BAGESHWAR 263642</v>
      </c>
      <c r="D140" s="5" t="s">
        <v>3</v>
      </c>
      <c r="E140" s="6">
        <v>1</v>
      </c>
      <c r="F140" s="5" t="s">
        <v>2</v>
      </c>
      <c r="G140" s="5" t="s">
        <v>1</v>
      </c>
      <c r="H140" s="5" t="str">
        <f>'[1]Raw data by JKD'!I4239&amp;" "&amp;'[1]Raw data by JKD'!O4239</f>
        <v>Dr. Kamal Kishore 910000000000</v>
      </c>
      <c r="I140" s="5" t="s">
        <v>0</v>
      </c>
      <c r="J140" s="4"/>
      <c r="K140" s="3" t="str">
        <f>'[1]Raw data by JKD'!M4239</f>
        <v>BACHELOR  OF  ARTS</v>
      </c>
      <c r="L140" s="2">
        <v>841</v>
      </c>
    </row>
    <row r="141" spans="1:12" ht="60" x14ac:dyDescent="0.25">
      <c r="A141" s="8">
        <v>140</v>
      </c>
      <c r="B141" s="7">
        <f>'[1]Raw data by JKD'!B4293</f>
        <v>19016</v>
      </c>
      <c r="C141" s="5" t="str">
        <f>'[1]Raw data by JKD'!C4293&amp;" "&amp;'[1]Raw data by JKD'!D4293&amp;" "&amp;'[1]Raw data by JKD'!E4293&amp;" "&amp;'[1]Raw data by JKD'!F4293&amp;" "&amp;'[1]Raw data by JKD'!H4293</f>
        <v>Government Degree College Govnt Degree College Kapkote, Bageshwar KAPKOTE 263632</v>
      </c>
      <c r="D141" s="5" t="s">
        <v>3</v>
      </c>
      <c r="E141" s="6">
        <v>1</v>
      </c>
      <c r="F141" s="5" t="s">
        <v>2</v>
      </c>
      <c r="G141" s="5" t="s">
        <v>1</v>
      </c>
      <c r="H141" s="5" t="str">
        <f>'[1]Raw data by JKD'!I4293&amp;" "&amp;'[1]Raw data by JKD'!O4293</f>
        <v>Dr. Elba Mandrelle 919761799735</v>
      </c>
      <c r="I141" s="5" t="s">
        <v>0</v>
      </c>
      <c r="J141" s="4"/>
      <c r="K141" s="3" t="str">
        <f>'[1]Raw data by JKD'!M4293</f>
        <v>BACHELOR  OF  ARTS</v>
      </c>
      <c r="L141" s="2">
        <v>75</v>
      </c>
    </row>
    <row r="142" spans="1:12" ht="60" x14ac:dyDescent="0.25">
      <c r="A142" s="8">
        <v>141</v>
      </c>
      <c r="B142" s="7">
        <f>'[1]Raw data by JKD'!B4326</f>
        <v>19022</v>
      </c>
      <c r="C142" s="5" t="str">
        <f>'[1]Raw data by JKD'!C4326&amp;" "&amp;'[1]Raw data by JKD'!D4326&amp;" "&amp;'[1]Raw data by JKD'!E4326&amp;" "&amp;'[1]Raw data by JKD'!F4326&amp;" "&amp;'[1]Raw data by JKD'!H4326</f>
        <v>GOVT.DEGREE COLLEGE KANDA GOVT.DEGREE COLLEGE KANDA  KANDA 263631</v>
      </c>
      <c r="D142" s="5" t="s">
        <v>3</v>
      </c>
      <c r="E142" s="6">
        <v>1</v>
      </c>
      <c r="F142" s="5" t="s">
        <v>2</v>
      </c>
      <c r="G142" s="5" t="s">
        <v>1</v>
      </c>
      <c r="H142" s="5" t="str">
        <f>'[1]Raw data by JKD'!I4326&amp;" "&amp;'[1]Raw data by JKD'!O4326</f>
        <v>Dr. Neetu Khulbe 919720603564</v>
      </c>
      <c r="I142" s="5" t="s">
        <v>0</v>
      </c>
      <c r="J142" s="4"/>
      <c r="K142" s="3" t="str">
        <f>'[1]Raw data by JKD'!M4326</f>
        <v>BACHELOR  OF  ARTS</v>
      </c>
      <c r="L142" s="2">
        <v>8</v>
      </c>
    </row>
    <row r="143" spans="1:12" ht="75" x14ac:dyDescent="0.25">
      <c r="A143" s="8">
        <v>142</v>
      </c>
      <c r="B143" s="7">
        <f>'[1]Raw data by JKD'!B4363</f>
        <v>19023</v>
      </c>
      <c r="C143" s="5" t="str">
        <f>'[1]Raw data by JKD'!C4363&amp;" "&amp;'[1]Raw data by JKD'!D4363&amp;" "&amp;'[1]Raw data by JKD'!E4363&amp;" "&amp;'[1]Raw data by JKD'!F4363&amp;" "&amp;'[1]Raw data by JKD'!H4363</f>
        <v>GOVT.DEGREE COLLEGE TALWARI GOVT.DEGREE COLLEGE TALWARI  THARALI 246482</v>
      </c>
      <c r="D143" s="5" t="s">
        <v>3</v>
      </c>
      <c r="E143" s="6">
        <v>1</v>
      </c>
      <c r="F143" s="5" t="s">
        <v>4</v>
      </c>
      <c r="G143" s="5" t="s">
        <v>1</v>
      </c>
      <c r="H143" s="5" t="str">
        <f>'[1]Raw data by JKD'!I4363&amp;" "&amp;'[1]Raw data by JKD'!O4363</f>
        <v>Dr. Shankar Ram 917017143861</v>
      </c>
      <c r="I143" s="5" t="s">
        <v>0</v>
      </c>
      <c r="J143" s="4" t="str">
        <f>HYPERLINK("COUNSELLOR DETAIL\"&amp;19023&amp;".xls","Open")</f>
        <v>Open</v>
      </c>
      <c r="K143" s="3" t="str">
        <f>'[1]Raw data by JKD'!M4363</f>
        <v>BACHELOR  OF  ARTS</v>
      </c>
      <c r="L143" s="2">
        <v>181</v>
      </c>
    </row>
    <row r="144" spans="1:12" ht="60" x14ac:dyDescent="0.25">
      <c r="A144" s="8">
        <v>143</v>
      </c>
      <c r="B144" s="7">
        <f>'[1]Raw data by JKD'!B4392</f>
        <v>19024</v>
      </c>
      <c r="C144" s="5" t="str">
        <f>'[1]Raw data by JKD'!C4392&amp;" "&amp;'[1]Raw data by JKD'!D4392&amp;" "&amp;'[1]Raw data by JKD'!E4392&amp;" "&amp;'[1]Raw data by JKD'!F4392&amp;" "&amp;'[1]Raw data by JKD'!H4392</f>
        <v>GOVT. DEGREE COLLEGE  GARUR GOVT. DEGREE COLLEGE  GARUR  GARUR 263341</v>
      </c>
      <c r="D144" s="5" t="s">
        <v>3</v>
      </c>
      <c r="E144" s="6">
        <v>1</v>
      </c>
      <c r="F144" s="5" t="s">
        <v>2</v>
      </c>
      <c r="G144" s="5" t="s">
        <v>1</v>
      </c>
      <c r="H144" s="5" t="str">
        <f>'[1]Raw data by JKD'!I4392&amp;" "&amp;'[1]Raw data by JKD'!O4392</f>
        <v>Dr. Shiv Prakash Roy 919634010591</v>
      </c>
      <c r="I144" s="5" t="s">
        <v>0</v>
      </c>
      <c r="J144" s="4"/>
      <c r="K144" s="3" t="str">
        <f>'[1]Raw data by JKD'!M4392</f>
        <v>BACHELOR  OF  ARTS</v>
      </c>
      <c r="L144" s="2">
        <v>138</v>
      </c>
    </row>
    <row r="145" spans="1:12" ht="81" customHeight="1" x14ac:dyDescent="0.25">
      <c r="A145" s="8">
        <v>144</v>
      </c>
      <c r="B145" s="7">
        <f>'[1]Raw data by JKD'!B4409</f>
        <v>19025</v>
      </c>
      <c r="C145" s="5" t="str">
        <f>'[1]Raw data by JKD'!C4409&amp;" "&amp;'[1]Raw data by JKD'!D4409&amp;" "&amp;'[1]Raw data by JKD'!E4409&amp;" "&amp;'[1]Raw data by JKD'!F4409&amp;" "&amp;'[1]Raw data by JKD'!H4409</f>
        <v>Shaheed Mahendra Singh Bhakuni Government Degree College, Dugnakuri, Banlekh (Bageshwar) Dugnakuri (Banlekh) District Bageshwar  BAGESHWAR 263634</v>
      </c>
      <c r="D145" s="5" t="s">
        <v>3</v>
      </c>
      <c r="E145" s="6">
        <v>1</v>
      </c>
      <c r="F145" s="5" t="s">
        <v>2</v>
      </c>
      <c r="G145" s="5" t="s">
        <v>1</v>
      </c>
      <c r="H145" s="5" t="str">
        <f>'[1]Raw data by JKD'!I4409&amp;" "&amp;'[1]Raw data by JKD'!O4409</f>
        <v>Dr. Vivek Kumar 918468087063</v>
      </c>
      <c r="I145" s="5" t="s">
        <v>0</v>
      </c>
      <c r="J145" s="4"/>
      <c r="K145" s="3" t="str">
        <f>'[1]Raw data by JKD'!M4409</f>
        <v>BACHELOR  OF  ARTS</v>
      </c>
      <c r="L145" s="2">
        <v>3</v>
      </c>
    </row>
    <row r="146" spans="1:12" ht="48.75" customHeight="1" x14ac:dyDescent="0.25">
      <c r="A146" s="8">
        <v>145</v>
      </c>
      <c r="B146" s="7">
        <f>'[1]Raw data by JKD'!B4440</f>
        <v>20001</v>
      </c>
      <c r="C146" s="5" t="str">
        <f>'[1]Raw data by JKD'!C4440&amp;" "&amp;'[1]Raw data by JKD'!D4440&amp;" "&amp;'[1]Raw data by JKD'!E4440&amp;" "&amp;'[1]Raw data by JKD'!F4440&amp;" "&amp;'[1]Raw data by JKD'!H4440</f>
        <v>SHAHEED JAGDISH PRASAD PUROHIT GOVERNMENT DEGREE COLLEGE NANDANAGAR CHAMOLI CHAMOLI 246435</v>
      </c>
      <c r="D146" s="5" t="s">
        <v>3</v>
      </c>
      <c r="E146" s="6">
        <v>1</v>
      </c>
      <c r="F146" s="5" t="s">
        <v>2</v>
      </c>
      <c r="G146" s="5" t="s">
        <v>1</v>
      </c>
      <c r="H146" s="5" t="str">
        <f>'[1]Raw data by JKD'!I4440&amp;" "&amp;'[1]Raw data by JKD'!O4440</f>
        <v>Dr. Deepak Kumar 919897737850</v>
      </c>
      <c r="I146" s="5" t="s">
        <v>0</v>
      </c>
      <c r="J146" s="4" t="str">
        <f>HYPERLINK("COUNSELLOR DETAIL\"&amp;20001&amp;".xls","Open")</f>
        <v>Open</v>
      </c>
      <c r="K146" s="3" t="str">
        <f>'[1]Raw data by JKD'!M4440</f>
        <v>BACHELOR  OF  ARTS</v>
      </c>
      <c r="L146" s="2">
        <v>2</v>
      </c>
    </row>
    <row r="147" spans="1:12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Details of LSC 2025-26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2026-08-07T09:35:08Z</dcterms:created>
  <dcterms:modified xsi:type="dcterms:W3CDTF">2026-08-07T09:36:37Z</dcterms:modified>
</cp:coreProperties>
</file>